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90" windowWidth="19440" windowHeight="11835" activeTab="0"/>
  </bookViews>
  <sheets>
    <sheet name="Programme du séjour" sheetId="1" r:id="rId1"/>
    <sheet name="Sac affaires personnelles" sheetId="2" r:id="rId2"/>
    <sheet name="Liste matos et budget" sheetId="3" r:id="rId3"/>
    <sheet name="bouffe et courses" sheetId="4" r:id="rId4"/>
    <sheet name="Compte et dépenses" sheetId="5" r:id="rId5"/>
  </sheets>
  <definedNames/>
  <calcPr fullCalcOnLoad="1"/>
</workbook>
</file>

<file path=xl/comments2.xml><?xml version="1.0" encoding="utf-8"?>
<comments xmlns="http://schemas.openxmlformats.org/spreadsheetml/2006/main">
  <authors>
    <author>MANU</author>
  </authors>
  <commentList>
    <comment ref="B38" authorId="0">
      <text>
        <r>
          <rPr>
            <b/>
            <sz val="9"/>
            <rFont val="Tahoma"/>
            <family val="0"/>
          </rPr>
          <t>MANU:</t>
        </r>
        <r>
          <rPr>
            <sz val="9"/>
            <rFont val="Tahoma"/>
            <family val="0"/>
          </rPr>
          <t xml:space="preserve">
1 de 25L
1 de 20L
1 de 30L</t>
        </r>
      </text>
    </comment>
    <comment ref="B42" authorId="0">
      <text>
        <r>
          <rPr>
            <b/>
            <sz val="9"/>
            <rFont val="Tahoma"/>
            <family val="2"/>
          </rPr>
          <t>MANU:</t>
        </r>
        <r>
          <rPr>
            <sz val="9"/>
            <rFont val="Tahoma"/>
            <family val="2"/>
          </rPr>
          <t xml:space="preserve">
1 gros opinel
1 petit opinel</t>
        </r>
      </text>
    </comment>
    <comment ref="B43" authorId="0">
      <text>
        <r>
          <rPr>
            <b/>
            <sz val="9"/>
            <rFont val="Tahoma"/>
            <family val="2"/>
          </rPr>
          <t>MANU:</t>
        </r>
        <r>
          <rPr>
            <sz val="9"/>
            <rFont val="Tahoma"/>
            <family val="2"/>
          </rPr>
          <t xml:space="preserve">
Nalgene 1,5L avec graduation</t>
        </r>
      </text>
    </comment>
    <comment ref="B44" authorId="0">
      <text>
        <r>
          <rPr>
            <b/>
            <sz val="9"/>
            <rFont val="Tahoma"/>
            <family val="2"/>
          </rPr>
          <t>MANU:</t>
        </r>
        <r>
          <rPr>
            <sz val="9"/>
            <rFont val="Tahoma"/>
            <family val="2"/>
          </rPr>
          <t xml:space="preserve">
briquets primus sans flammes</t>
        </r>
      </text>
    </comment>
    <comment ref="B46" authorId="0">
      <text>
        <r>
          <rPr>
            <b/>
            <sz val="9"/>
            <rFont val="Tahoma"/>
            <family val="0"/>
          </rPr>
          <t>MANU:</t>
        </r>
        <r>
          <rPr>
            <sz val="9"/>
            <rFont val="Tahoma"/>
            <family val="0"/>
          </rPr>
          <t xml:space="preserve">
munchkin
citadelles</t>
        </r>
      </text>
    </comment>
  </commentList>
</comments>
</file>

<file path=xl/comments3.xml><?xml version="1.0" encoding="utf-8"?>
<comments xmlns="http://schemas.openxmlformats.org/spreadsheetml/2006/main">
  <authors>
    <author>AsposeUser</author>
    <author>MANU</author>
  </authors>
  <commentList>
    <comment ref="H20" authorId="0">
      <text>
        <r>
          <rPr>
            <sz val="10"/>
            <rFont val="Arial"/>
            <family val="2"/>
          </rPr>
          <t>On peut se pointer au hotel juste pour prendre une douche chaude ... --manu.broutier dimanche 18 décembre 2011 15:40:12</t>
        </r>
      </text>
    </comment>
    <comment ref="H54" authorId="0">
      <text>
        <r>
          <rPr>
            <sz val="10"/>
            <rFont val="Arial"/>
            <family val="2"/>
          </rPr>
          <t>Tu penses que ça convient un pantalon de bateau ciré qui ne respire pas ?--bremenyi 2011. december 18. 13:37:18
C'est toujours mieux quand c'est léger et goretex ... mais c'est plus cher aussi. Regarde le poids.</t>
        </r>
      </text>
    </comment>
    <comment ref="D44" authorId="1">
      <text>
        <r>
          <rPr>
            <b/>
            <sz val="9"/>
            <rFont val="Tahoma"/>
            <family val="0"/>
          </rPr>
          <t>MANU:</t>
        </r>
        <r>
          <rPr>
            <sz val="9"/>
            <rFont val="Tahoma"/>
            <family val="0"/>
          </rPr>
          <t xml:space="preserve">
Munchkin
Citadelle</t>
        </r>
      </text>
    </comment>
    <comment ref="D38" authorId="1">
      <text>
        <r>
          <rPr>
            <b/>
            <sz val="9"/>
            <rFont val="Tahoma"/>
            <family val="0"/>
          </rPr>
          <t>MANU:</t>
        </r>
        <r>
          <rPr>
            <sz val="9"/>
            <rFont val="Tahoma"/>
            <family val="0"/>
          </rPr>
          <t xml:space="preserve">
Craquage …!!!</t>
        </r>
      </text>
    </comment>
    <comment ref="D54" authorId="1">
      <text>
        <r>
          <rPr>
            <b/>
            <sz val="9"/>
            <rFont val="Tahoma"/>
            <family val="0"/>
          </rPr>
          <t>MANU:</t>
        </r>
        <r>
          <rPr>
            <sz val="9"/>
            <rFont val="Tahoma"/>
            <family val="0"/>
          </rPr>
          <t xml:space="preserve">
1 decat à ramener
1 Eider</t>
        </r>
      </text>
    </comment>
  </commentList>
</comments>
</file>

<file path=xl/comments4.xml><?xml version="1.0" encoding="utf-8"?>
<comments xmlns="http://schemas.openxmlformats.org/spreadsheetml/2006/main">
  <authors>
    <author>MANU</author>
  </authors>
  <commentList>
    <comment ref="H32" authorId="0">
      <text>
        <r>
          <rPr>
            <b/>
            <sz val="9"/>
            <rFont val="Tahoma"/>
            <family val="0"/>
          </rPr>
          <t>MANU:</t>
        </r>
        <r>
          <rPr>
            <sz val="9"/>
            <rFont val="Tahoma"/>
            <family val="0"/>
          </rPr>
          <t xml:space="preserve">
necessite 200ml de lait pour 1 sachet (94g) + 400ml eau</t>
        </r>
      </text>
    </comment>
    <comment ref="B45" authorId="0">
      <text>
        <r>
          <rPr>
            <b/>
            <sz val="9"/>
            <rFont val="Tahoma"/>
            <family val="0"/>
          </rPr>
          <t>MANU:</t>
        </r>
        <r>
          <rPr>
            <sz val="9"/>
            <rFont val="Tahoma"/>
            <family val="0"/>
          </rPr>
          <t xml:space="preserve">
2 comprimés pour 500ml</t>
        </r>
      </text>
    </comment>
    <comment ref="B33" authorId="0">
      <text>
        <r>
          <rPr>
            <b/>
            <sz val="9"/>
            <rFont val="Tahoma"/>
            <family val="2"/>
          </rPr>
          <t>MANU:</t>
        </r>
        <r>
          <rPr>
            <sz val="9"/>
            <rFont val="Tahoma"/>
            <family val="2"/>
          </rPr>
          <t xml:space="preserve">
1/2 litre de lait par sachet</t>
        </r>
      </text>
    </comment>
    <comment ref="H25" authorId="0">
      <text>
        <r>
          <rPr>
            <b/>
            <sz val="9"/>
            <rFont val="Tahoma"/>
            <family val="2"/>
          </rPr>
          <t>MANU:</t>
        </r>
        <r>
          <rPr>
            <sz val="9"/>
            <rFont val="Tahoma"/>
            <family val="2"/>
          </rPr>
          <t xml:space="preserve">
Pomme de terre 100% Picardie.
1. Dans une casserole, portez à ébullition 1/2 litre d'eau (500ml) et 1/4 de litre de lait (250ml).
2. Retirez la casserole du feu. Salez. Laissez tiédir 2 à 3 minutes pour obtenir la température idéale.
3. Versez le sachet en une seule fois tout en remuant. Laissez gonfler quelques instants. Mélangez, c'est prêt.
Ajoutez une noisette de beurre, mélangez doucement.
Conditionnement :
4 sachets de 125g de 4 assiettes.
Conditionné sous atmosphère protectrice.</t>
        </r>
      </text>
    </comment>
    <comment ref="H33" authorId="0">
      <text>
        <r>
          <rPr>
            <b/>
            <sz val="9"/>
            <rFont val="Tahoma"/>
            <family val="2"/>
          </rPr>
          <t>MANU:</t>
        </r>
        <r>
          <rPr>
            <sz val="9"/>
            <rFont val="Tahoma"/>
            <family val="2"/>
          </rPr>
          <t xml:space="preserve">
1/4 L par sachet de purée
8L pour le petit déj et autre
1/2 L par sachet de flan</t>
        </r>
      </text>
    </comment>
    <comment ref="B4" authorId="0">
      <text>
        <r>
          <rPr>
            <b/>
            <sz val="9"/>
            <rFont val="Tahoma"/>
            <family val="0"/>
          </rPr>
          <t>MANU:</t>
        </r>
        <r>
          <rPr>
            <sz val="9"/>
            <rFont val="Tahoma"/>
            <family val="0"/>
          </rPr>
          <t xml:space="preserve">
boti courses</t>
        </r>
      </text>
    </comment>
    <comment ref="N27" authorId="0">
      <text>
        <r>
          <rPr>
            <b/>
            <sz val="9"/>
            <rFont val="Tahoma"/>
            <family val="0"/>
          </rPr>
          <t>MANU:</t>
        </r>
        <r>
          <rPr>
            <sz val="9"/>
            <rFont val="Tahoma"/>
            <family val="0"/>
          </rPr>
          <t xml:space="preserve">
Sera divisé en trois lots pendant le séjour donc moins de poids sauf pour l'avion
1 : kayak
2 : trek 1
3 : trek 2</t>
        </r>
      </text>
    </comment>
  </commentList>
</comments>
</file>

<file path=xl/sharedStrings.xml><?xml version="1.0" encoding="utf-8"?>
<sst xmlns="http://schemas.openxmlformats.org/spreadsheetml/2006/main" count="654" uniqueCount="410">
  <si>
    <t>Telephone satellite 1 mois</t>
  </si>
  <si>
    <t>GPS garmin  GPSmap 62s</t>
  </si>
  <si>
    <t>Matériel de pêche</t>
  </si>
  <si>
    <t>réchaud déporté + pare vent</t>
  </si>
  <si>
    <t>Popote + petit matériel de cuisine (à récupérer)</t>
  </si>
  <si>
    <t>Poncho</t>
  </si>
  <si>
    <t>Doudoune pour le soir</t>
  </si>
  <si>
    <t>Surpantalon étanche</t>
  </si>
  <si>
    <t>Chaussure de trek impermeable</t>
  </si>
  <si>
    <t>lunette de soleil</t>
  </si>
  <si>
    <t>creme solaire</t>
  </si>
  <si>
    <t>serviette qui reste seche et légère.</t>
  </si>
  <si>
    <t>lampe frontale</t>
  </si>
  <si>
    <t>Sous vétement odlo (teeshirt + collant)</t>
  </si>
  <si>
    <t>Sac de rando &gt;60l</t>
  </si>
  <si>
    <t>Carré mat</t>
  </si>
  <si>
    <t>couverture de survie</t>
  </si>
  <si>
    <t>Chapeau</t>
  </si>
  <si>
    <t xml:space="preserve">Tentes </t>
  </si>
  <si>
    <t>MANU</t>
  </si>
  <si>
    <t>Fanny</t>
  </si>
  <si>
    <t>teeshirt</t>
  </si>
  <si>
    <t>homemade by betton</t>
  </si>
  <si>
    <t>Moustiquaire de tete</t>
  </si>
  <si>
    <t>Brosse à dent + dentifrice</t>
  </si>
  <si>
    <t>Sur-sac étanche</t>
  </si>
  <si>
    <t>Sous vétements</t>
  </si>
  <si>
    <t>chaussettes</t>
  </si>
  <si>
    <t>Chemise manche longue</t>
  </si>
  <si>
    <t>short</t>
  </si>
  <si>
    <t>Polaire légére</t>
  </si>
  <si>
    <t>gant</t>
  </si>
  <si>
    <t>bonnet</t>
  </si>
  <si>
    <t>Pantalon de rando léger</t>
  </si>
  <si>
    <t>Eponge</t>
  </si>
  <si>
    <t>OK</t>
  </si>
  <si>
    <t>A acheter</t>
  </si>
  <si>
    <t>Jour</t>
  </si>
  <si>
    <t>Lieu</t>
  </si>
  <si>
    <t>DODO</t>
  </si>
  <si>
    <t>Commentaires</t>
  </si>
  <si>
    <t>J0</t>
  </si>
  <si>
    <t>Narsarsuaq</t>
  </si>
  <si>
    <t>Paris</t>
  </si>
  <si>
    <t>Avion</t>
  </si>
  <si>
    <t>Tente/Blue Ice ?</t>
  </si>
  <si>
    <t>J1</t>
  </si>
  <si>
    <t>Narsaq</t>
  </si>
  <si>
    <t>Bivouac</t>
  </si>
  <si>
    <t>J2</t>
  </si>
  <si>
    <t>Popote</t>
  </si>
  <si>
    <t>J3</t>
  </si>
  <si>
    <t>J4</t>
  </si>
  <si>
    <t>J5</t>
  </si>
  <si>
    <t>J6</t>
  </si>
  <si>
    <t>J7</t>
  </si>
  <si>
    <t>J8</t>
  </si>
  <si>
    <t>J9</t>
  </si>
  <si>
    <t>J10</t>
  </si>
  <si>
    <t>Qaqortoq</t>
  </si>
  <si>
    <t>Transfert Narsaq &gt; Qaqortoq</t>
  </si>
  <si>
    <t>J11</t>
  </si>
  <si>
    <t>J12</t>
  </si>
  <si>
    <t>J13</t>
  </si>
  <si>
    <t>J14</t>
  </si>
  <si>
    <t>J15</t>
  </si>
  <si>
    <t>J16</t>
  </si>
  <si>
    <t>J17</t>
  </si>
  <si>
    <t>J18</t>
  </si>
  <si>
    <t>Ittilleq</t>
  </si>
  <si>
    <t xml:space="preserve">Blue Ice </t>
  </si>
  <si>
    <t>J19</t>
  </si>
  <si>
    <t>J20</t>
  </si>
  <si>
    <t>J21</t>
  </si>
  <si>
    <t>J22</t>
  </si>
  <si>
    <t>J23</t>
  </si>
  <si>
    <t>Home</t>
  </si>
  <si>
    <t>TOTAL  sur place</t>
  </si>
  <si>
    <t>TOTAL</t>
  </si>
  <si>
    <t>Aliments</t>
  </si>
  <si>
    <t>Lait poudre</t>
  </si>
  <si>
    <t>Chocololat</t>
  </si>
  <si>
    <t>saucisson</t>
  </si>
  <si>
    <t>Muesli</t>
  </si>
  <si>
    <t>Comté</t>
  </si>
  <si>
    <t>Amande séché</t>
  </si>
  <si>
    <t>Thé</t>
  </si>
  <si>
    <t>jambon sec</t>
  </si>
  <si>
    <t>Café</t>
  </si>
  <si>
    <t>Flan</t>
  </si>
  <si>
    <t>parmesan</t>
  </si>
  <si>
    <t>Tisanes</t>
  </si>
  <si>
    <t>chartreuse</t>
  </si>
  <si>
    <t>beef jerky</t>
  </si>
  <si>
    <t>curry</t>
  </si>
  <si>
    <t>sucre</t>
  </si>
  <si>
    <t>epices</t>
  </si>
  <si>
    <t>chips de banane</t>
  </si>
  <si>
    <t>sel</t>
  </si>
  <si>
    <t>mousse chocolat</t>
  </si>
  <si>
    <t>poivre</t>
  </si>
  <si>
    <t>compote de pomme</t>
  </si>
  <si>
    <t>bouillon cube</t>
  </si>
  <si>
    <t>salade de fruit</t>
  </si>
  <si>
    <t>poulet iophy</t>
  </si>
  <si>
    <t>Mijoté de lentille</t>
  </si>
  <si>
    <t>Petit poids</t>
  </si>
  <si>
    <t>œufs liophy</t>
  </si>
  <si>
    <t>soupe lyophi</t>
  </si>
  <si>
    <t>Ration</t>
  </si>
  <si>
    <t>Total</t>
  </si>
  <si>
    <t>Nb repas</t>
  </si>
  <si>
    <t>SpiruC</t>
  </si>
  <si>
    <t>Spiruline</t>
  </si>
  <si>
    <t>Chaussures légéres eau/détente</t>
  </si>
  <si>
    <t>Gant de toilette</t>
  </si>
  <si>
    <t>PQ</t>
  </si>
  <si>
    <t>Couteaux</t>
  </si>
  <si>
    <t>Gourdes</t>
  </si>
  <si>
    <t>Opinel, couteau suisse filets</t>
  </si>
  <si>
    <t>Briquets</t>
  </si>
  <si>
    <t>Lingettes</t>
  </si>
  <si>
    <t>Fruits &amp; Fibres</t>
  </si>
  <si>
    <t>24 cubes</t>
  </si>
  <si>
    <t>Isostar</t>
  </si>
  <si>
    <t>20 comprimé</t>
  </si>
  <si>
    <t>6 sachet de 60g</t>
  </si>
  <si>
    <t>18 sachet de 40g</t>
  </si>
  <si>
    <t>9 sachet de 50g</t>
  </si>
  <si>
    <t>noisettes</t>
  </si>
  <si>
    <t>Abricot sec</t>
  </si>
  <si>
    <t>Figue seche</t>
  </si>
  <si>
    <t>100g/pers</t>
  </si>
  <si>
    <t>80g/pers</t>
  </si>
  <si>
    <t>2 pour 6 pers</t>
  </si>
  <si>
    <t>1oeuf=25g</t>
  </si>
  <si>
    <t>ustensiles</t>
  </si>
  <si>
    <t>nb</t>
  </si>
  <si>
    <t>Aluminium</t>
  </si>
  <si>
    <t>1 rouleau</t>
  </si>
  <si>
    <t>muesli</t>
  </si>
  <si>
    <t>canard seché</t>
  </si>
  <si>
    <t>farine pour galette</t>
  </si>
  <si>
    <t>2 tubes</t>
  </si>
  <si>
    <t>Riz 5mn</t>
  </si>
  <si>
    <t>Pates 3mn</t>
  </si>
  <si>
    <t>contenants</t>
  </si>
  <si>
    <t>Kellogs extra pépite</t>
  </si>
  <si>
    <t>chocolat en poudre</t>
  </si>
  <si>
    <t>Pignons</t>
  </si>
  <si>
    <t>Noix de pécan</t>
  </si>
  <si>
    <t>voir diner</t>
  </si>
  <si>
    <t>1 boite</t>
  </si>
  <si>
    <t>50 sachets</t>
  </si>
  <si>
    <t>3kg</t>
  </si>
  <si>
    <t>50 dosettes</t>
  </si>
  <si>
    <t>10 paquets de 6</t>
  </si>
  <si>
    <t>pattes de fruits</t>
  </si>
  <si>
    <t>5 tablettes (1kg)</t>
  </si>
  <si>
    <t>Tarp + ficelle</t>
  </si>
  <si>
    <t>Jordans country crisp</t>
  </si>
  <si>
    <t>poids en g</t>
  </si>
  <si>
    <t>6 sachet de 90g</t>
  </si>
  <si>
    <t>1 pour 6</t>
  </si>
  <si>
    <t>8 saucs</t>
  </si>
  <si>
    <t>Tipiak céréales gourmandes</t>
  </si>
  <si>
    <t>Tipiak céréales méditéranéenne</t>
  </si>
  <si>
    <t>3 paquets</t>
  </si>
  <si>
    <t>Nouilles chinoises de blé</t>
  </si>
  <si>
    <t>4 gros paquets de 250</t>
  </si>
  <si>
    <t>200g</t>
  </si>
  <si>
    <t>barres céréales (&gt;400Kcal)</t>
  </si>
  <si>
    <t>6 par flan</t>
  </si>
  <si>
    <t>1 boite de 4 sachets</t>
  </si>
  <si>
    <t>1 bouchon</t>
  </si>
  <si>
    <t>Demi-barre</t>
  </si>
  <si>
    <t>3 paquets de 5 barres</t>
  </si>
  <si>
    <t>une boutanche de 2L</t>
  </si>
  <si>
    <t>1 pot</t>
  </si>
  <si>
    <t>1 sachet pour 2</t>
  </si>
  <si>
    <t>1 sachet pour 3</t>
  </si>
  <si>
    <t>300 comprimés</t>
  </si>
  <si>
    <t>120 comprimés</t>
  </si>
  <si>
    <t>4 paquets</t>
  </si>
  <si>
    <t>2 paquets avec sachets</t>
  </si>
  <si>
    <t>Purée mouseline</t>
  </si>
  <si>
    <t>40g/pers</t>
  </si>
  <si>
    <t>Regilait demi-ecrémé</t>
  </si>
  <si>
    <t>110g pour 1L</t>
  </si>
  <si>
    <t>3 paquets de 4 sachets</t>
  </si>
  <si>
    <t>13L (3 paquets de 500)</t>
  </si>
  <si>
    <t>petite gourde bleu</t>
  </si>
  <si>
    <t>huile d'olive bio première pression</t>
  </si>
  <si>
    <t>1 sachet conservation</t>
  </si>
  <si>
    <t>Sac ZIPLOCK</t>
  </si>
  <si>
    <t>?</t>
  </si>
  <si>
    <t>Petit déj</t>
  </si>
  <si>
    <t>Nb</t>
  </si>
  <si>
    <t>Type</t>
  </si>
  <si>
    <t>Déjeuner</t>
  </si>
  <si>
    <t>Diner</t>
  </si>
  <si>
    <t>NB</t>
  </si>
  <si>
    <t>Gouter</t>
  </si>
  <si>
    <t>Croissant</t>
  </si>
  <si>
    <t>avion</t>
  </si>
  <si>
    <t>Nasarsuaq</t>
  </si>
  <si>
    <t>Café Blue Ice</t>
  </si>
  <si>
    <t>Arrivée à 14h45</t>
  </si>
  <si>
    <t>supermarché</t>
  </si>
  <si>
    <t>Resto</t>
  </si>
  <si>
    <t>Bivouac près du port</t>
  </si>
  <si>
    <t>Marée</t>
  </si>
  <si>
    <t>MH</t>
  </si>
  <si>
    <t>00h36</t>
  </si>
  <si>
    <t>MB</t>
  </si>
  <si>
    <t xml:space="preserve">MH </t>
  </si>
  <si>
    <t>13h37</t>
  </si>
  <si>
    <t>06h56</t>
  </si>
  <si>
    <t>19h52</t>
  </si>
  <si>
    <t>01h55</t>
  </si>
  <si>
    <t>08h08</t>
  </si>
  <si>
    <t>14h59</t>
  </si>
  <si>
    <t>21h21</t>
  </si>
  <si>
    <t>03h23</t>
  </si>
  <si>
    <t>09h26</t>
  </si>
  <si>
    <t>16h14</t>
  </si>
  <si>
    <t>22h40</t>
  </si>
  <si>
    <t>04h39</t>
  </si>
  <si>
    <t>10h37</t>
  </si>
  <si>
    <t>17h17</t>
  </si>
  <si>
    <t>23h40</t>
  </si>
  <si>
    <t>05h40</t>
  </si>
  <si>
    <t>11h37</t>
  </si>
  <si>
    <t>18h10</t>
  </si>
  <si>
    <t>00h32</t>
  </si>
  <si>
    <t>-</t>
  </si>
  <si>
    <t>06h31</t>
  </si>
  <si>
    <t>12h30</t>
  </si>
  <si>
    <t>18h56</t>
  </si>
  <si>
    <t>01h16</t>
  </si>
  <si>
    <t>07h17</t>
  </si>
  <si>
    <t>13h15</t>
  </si>
  <si>
    <t>19h38</t>
  </si>
  <si>
    <t>01h56</t>
  </si>
  <si>
    <t>07h59</t>
  </si>
  <si>
    <t>13h57</t>
  </si>
  <si>
    <t>20h18</t>
  </si>
  <si>
    <t>02h34</t>
  </si>
  <si>
    <t>08h38</t>
  </si>
  <si>
    <t>14h37</t>
  </si>
  <si>
    <t>20h55</t>
  </si>
  <si>
    <t>bivouac</t>
  </si>
  <si>
    <t>Kayak J1 (12km)</t>
  </si>
  <si>
    <t>Kayak J2 (19km)</t>
  </si>
  <si>
    <t>pause</t>
  </si>
  <si>
    <t>Kayak J3 (14km)</t>
  </si>
  <si>
    <t>Kayak J4 (7km) option ballade à pieds</t>
  </si>
  <si>
    <t>Kayak J5 (15km)</t>
  </si>
  <si>
    <t>Kayak J6 (13km)</t>
  </si>
  <si>
    <t>Kayak J7 (14km)</t>
  </si>
  <si>
    <t>boulangerie</t>
  </si>
  <si>
    <t xml:space="preserve">bateau </t>
  </si>
  <si>
    <t>Ferme ?</t>
  </si>
  <si>
    <t>Ferme</t>
  </si>
  <si>
    <t>Visites diverses, baleines, sources chaudes</t>
  </si>
  <si>
    <t>Bicouac</t>
  </si>
  <si>
    <t>Igaliku</t>
  </si>
  <si>
    <t>Blue ice camp</t>
  </si>
  <si>
    <t>Auberge jeunesse ?</t>
  </si>
  <si>
    <t>Auberge</t>
  </si>
  <si>
    <t>Auberge blue ice ?</t>
  </si>
  <si>
    <t>Transfert Nasarsuaq &gt; Narsaq</t>
  </si>
  <si>
    <t>Kayak J8 (13km)  Arrivée à Narsaq, Fiesta</t>
  </si>
  <si>
    <t>Trek (10 km)</t>
  </si>
  <si>
    <t>Trek (18 km)</t>
  </si>
  <si>
    <t>Trek (13 km)</t>
  </si>
  <si>
    <t>Trek (14 km)</t>
  </si>
  <si>
    <t>Trek (7 km) + option AR sommet Nuuluk</t>
  </si>
  <si>
    <t>epicerie</t>
  </si>
  <si>
    <t>Trek (9km) Transfert BI camp &gt; Nasarsuaq</t>
  </si>
  <si>
    <t>Arrivée Paris 9h</t>
  </si>
  <si>
    <t>blue ice café</t>
  </si>
  <si>
    <t>ferme</t>
  </si>
  <si>
    <t>Transfert Nasarsuaq &gt; Qassiarsuk + trek (15km)</t>
  </si>
  <si>
    <t>en chemin</t>
  </si>
  <si>
    <t>Qassiarsuk</t>
  </si>
  <si>
    <t>Chez l'hab ?</t>
  </si>
  <si>
    <t>chez l'hab</t>
  </si>
  <si>
    <t>At Home</t>
  </si>
  <si>
    <t>ferme Tasiusaq ?</t>
  </si>
  <si>
    <t>TOTAL  course France</t>
  </si>
  <si>
    <t>trek (13km) + option sommet point de vue (5 à 10km)</t>
  </si>
  <si>
    <t>trek (25 km, 500m+) avec les sacs presques vides</t>
  </si>
  <si>
    <t>Transfert Qassiarsuk &gt; Nasarsuaq le matin + avion à 15h45</t>
  </si>
  <si>
    <t>Frais fixes</t>
  </si>
  <si>
    <t>Frais communs déjà engagés</t>
  </si>
  <si>
    <t>Dépenses communautaires</t>
  </si>
  <si>
    <t>prix</t>
  </si>
  <si>
    <t>/ pers</t>
  </si>
  <si>
    <t>depensé</t>
  </si>
  <si>
    <t>Différence</t>
  </si>
  <si>
    <t>Frais engagés</t>
  </si>
  <si>
    <t>Manu</t>
  </si>
  <si>
    <t>Dam</t>
  </si>
  <si>
    <t>Myke</t>
  </si>
  <si>
    <t>betty</t>
  </si>
  <si>
    <t>Tibs</t>
  </si>
  <si>
    <t>tentes</t>
  </si>
  <si>
    <t>Location kayak 3 biplace 1 semaine</t>
  </si>
  <si>
    <t>Transfert en bateau + transfert kayak</t>
  </si>
  <si>
    <t>Spiruline + fibre</t>
  </si>
  <si>
    <t>Cartes</t>
  </si>
  <si>
    <t>location combinaison seche</t>
  </si>
  <si>
    <t>course nourriture en France</t>
  </si>
  <si>
    <t>courses sur place et dans les fermes</t>
  </si>
  <si>
    <t>cartouche gaz sur place</t>
  </si>
  <si>
    <t>Obtenu</t>
  </si>
  <si>
    <t>Prix fixe éstimé par personne :</t>
  </si>
  <si>
    <t>Activités bonus</t>
  </si>
  <si>
    <t>Damien</t>
  </si>
  <si>
    <t>Douche à l'hotel ?</t>
  </si>
  <si>
    <t>Chambre en ferme lors du trek</t>
  </si>
  <si>
    <t>Repas en ferme lors du trek</t>
  </si>
  <si>
    <t>Repas organisé chez l'habitant Qaqortoq</t>
  </si>
  <si>
    <t>Baignade source d'eau chaude Qaqortoq (+ baleines possibles)</t>
  </si>
  <si>
    <t>Visite de la tannerie industrielle Qaqortoq</t>
  </si>
  <si>
    <t>Voir (peut être) les baleines en bateau Qaqortoq</t>
  </si>
  <si>
    <t>tour en helicoptere (30mn) Narsasuarq sur terre</t>
  </si>
  <si>
    <t>permis peche 1 journée</t>
  </si>
  <si>
    <t>permis peche 1 semaine</t>
  </si>
  <si>
    <t>permis peche 1mois</t>
  </si>
  <si>
    <t>Total options supplémentaires (sondage)  :</t>
  </si>
  <si>
    <t>Matériel commun optionnel supplémentaire.</t>
  </si>
  <si>
    <t>carte GPS (edition à partir des cartes papiers)</t>
  </si>
  <si>
    <t>location fusée detresse</t>
  </si>
  <si>
    <t>Matériel personnel</t>
  </si>
  <si>
    <t>Sandalettes légéres</t>
  </si>
  <si>
    <t>Duvet  (il fait + de 0° la nuit donc un )</t>
  </si>
  <si>
    <t>Sur-sac étanche + gros sac plastique solide (nuit)</t>
  </si>
  <si>
    <t>Participants</t>
  </si>
  <si>
    <t>Le coût total de revient prenant en compte tous vos désirs !!!!</t>
  </si>
  <si>
    <t>Transfert à Reykjavik</t>
  </si>
  <si>
    <t>Paris -Reykjavik</t>
  </si>
  <si>
    <t>Reykjavik - Narsarsuaq</t>
  </si>
  <si>
    <t>Chambre d'hotel / auberge</t>
  </si>
  <si>
    <t>Résa téléphone (chèque)</t>
  </si>
  <si>
    <t>Tarp</t>
  </si>
  <si>
    <t>gratuit</t>
  </si>
  <si>
    <t>Donner le prix d'achat de votre nouveau matériel …</t>
  </si>
  <si>
    <t>MOYENNE</t>
  </si>
  <si>
    <t>Les équipements dont vous reviez et qui vous resserviront surement pour un prochain voyage …</t>
  </si>
  <si>
    <t>Teeshirt</t>
  </si>
  <si>
    <t>pull / polaire</t>
  </si>
  <si>
    <t>Mousse pour protéger carre mat et poser son cul</t>
  </si>
  <si>
    <t>Lien</t>
  </si>
  <si>
    <t>sac étanche 20l et 30l</t>
  </si>
  <si>
    <t>Sous vétement seconde peau (teeshirt + collant)</t>
  </si>
  <si>
    <t>Popote + petit matériel de cuisine (à récupérer) + briquet</t>
  </si>
  <si>
    <t>Achat lyophilisé</t>
  </si>
  <si>
    <t>Bouffe decat</t>
  </si>
  <si>
    <t>pochette etanche</t>
  </si>
  <si>
    <t>Jeux</t>
  </si>
  <si>
    <t>Pantalon de rando classique</t>
  </si>
  <si>
    <t>Bonnes chaussettes</t>
  </si>
  <si>
    <t>Chaussette néoprene</t>
  </si>
  <si>
    <t>Moustiquaire de tete.</t>
  </si>
  <si>
    <t>damien prend la 2ème</t>
  </si>
  <si>
    <t>2 haut + 2 bas</t>
  </si>
  <si>
    <t>Duvet</t>
  </si>
  <si>
    <t>Coussin de rando</t>
  </si>
  <si>
    <t>Carré mat autogonflant</t>
  </si>
  <si>
    <t>Sac étanche</t>
  </si>
  <si>
    <t>cordelette 2x10m</t>
  </si>
  <si>
    <t>Lessive main biodeg</t>
  </si>
  <si>
    <t>Scotch greytape</t>
  </si>
  <si>
    <t>Chargeur solaire toute batterie + pile LR03 + pile LR06</t>
  </si>
  <si>
    <t>4 Piles rechargeables GPS</t>
  </si>
  <si>
    <t>Savon</t>
  </si>
  <si>
    <t>Acompte location Kayak</t>
  </si>
  <si>
    <t>Bidon touk (1 de 4L et 9L)</t>
  </si>
  <si>
    <t>Billets</t>
  </si>
  <si>
    <t>Carte</t>
  </si>
  <si>
    <t xml:space="preserve">Attente livraison </t>
  </si>
  <si>
    <t>Gants neoprene - manchons</t>
  </si>
  <si>
    <t>2 courts + 2 longs</t>
  </si>
  <si>
    <t>tente bionassay T2 ( à revendre après)</t>
  </si>
  <si>
    <t>petit dej' (15)</t>
  </si>
  <si>
    <t>Aliment pour dejeuner (16)</t>
  </si>
  <si>
    <t>Complément (gouter, apéro, apports diététiques, dessert …) (15)</t>
  </si>
  <si>
    <t>Aliment pour diner (14)</t>
  </si>
  <si>
    <t>90g/pers</t>
  </si>
  <si>
    <t>6 paquets de 550 g</t>
  </si>
  <si>
    <t>33g</t>
  </si>
  <si>
    <t>Compote ultra-energie</t>
  </si>
  <si>
    <t>240g</t>
  </si>
  <si>
    <t>tube gyorgy</t>
  </si>
  <si>
    <t>couscous parfumé précuit</t>
  </si>
  <si>
    <t>14 sachets</t>
  </si>
  <si>
    <t>500g/pers</t>
  </si>
  <si>
    <t>complément</t>
  </si>
  <si>
    <t>1 bolinette</t>
  </si>
  <si>
    <t>1 cuillère</t>
  </si>
  <si>
    <t>Somme totale en Kg :</t>
  </si>
  <si>
    <t>Par personne en Kg :</t>
  </si>
  <si>
    <t>Détails des repas prévus</t>
  </si>
  <si>
    <t>Kayak</t>
  </si>
  <si>
    <t>Trek 1</t>
  </si>
  <si>
    <t>Trek 2</t>
  </si>
  <si>
    <t>Finir scan des cartes</t>
  </si>
  <si>
    <t>A recup Mardi</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</si>
</sst>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1"/>
      <color theme="1"/>
      <name val="Calibri"/>
      <family val="2"/>
    </font>
    <font>
      <sz val="11"/>
      <color indexed="8"/>
      <name val="Calibri"/>
      <family val="2"/>
    </font>
    <font>
      <sz val="11"/>
      <color indexed="10"/>
      <name val="Calibri"/>
      <family val="2"/>
    </font>
    <font>
      <b/>
      <sz val="11"/>
      <color indexed="8"/>
      <name val="Calibri"/>
      <family val="2"/>
    </font>
    <font>
      <sz val="9"/>
      <name val="Tahoma"/>
      <family val="0"/>
    </font>
    <font>
      <b/>
      <sz val="9"/>
      <name val="Tahoma"/>
      <family val="0"/>
    </font>
    <font>
      <sz val="11"/>
      <name val="Calibri"/>
      <family val="2"/>
    </font>
    <font>
      <b/>
      <sz val="11"/>
      <color indexed="8"/>
      <name val="Arial"/>
      <family val="2"/>
    </font>
    <font>
      <b/>
      <sz val="10"/>
      <name val="Arial"/>
      <family val="2"/>
    </font>
    <font>
      <sz val="11"/>
      <color indexed="8"/>
      <name val="Arial"/>
      <family val="2"/>
    </font>
    <font>
      <sz val="9"/>
      <color indexed="8"/>
      <name val="Arial"/>
      <family val="2"/>
    </font>
    <font>
      <u val="single"/>
      <sz val="11"/>
      <color indexed="39"/>
      <name val="Arial"/>
      <family val="2"/>
    </font>
    <font>
      <b/>
      <sz val="11"/>
      <name val="Arial"/>
      <family val="2"/>
    </font>
    <font>
      <sz val="10"/>
      <name val="Arial"/>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FFC000"/>
        <bgColor indexed="64"/>
      </patternFill>
    </fill>
    <fill>
      <patternFill patternType="solid">
        <fgColor rgb="FF00B050"/>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medium"/>
      <right style="thin"/>
      <top style="medium"/>
      <bottom style="medium"/>
    </border>
    <border>
      <left style="thin"/>
      <right style="medium"/>
      <top style="medium"/>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style="thin"/>
      <top style="medium"/>
      <bottom style="thin"/>
    </border>
    <border>
      <left style="medium"/>
      <right style="medium"/>
      <top style="medium"/>
      <bottom/>
    </border>
    <border>
      <left style="medium"/>
      <right style="medium"/>
      <top/>
      <bottom/>
    </border>
    <border>
      <left style="thin"/>
      <right/>
      <top/>
      <bottom style="thin"/>
    </border>
    <border>
      <left style="thin"/>
      <right/>
      <top style="thin"/>
      <bottom style="medium"/>
    </border>
    <border>
      <left style="medium"/>
      <right style="medium"/>
      <top style="medium"/>
      <bottom style="thin"/>
    </border>
    <border>
      <left style="medium"/>
      <right style="medium"/>
      <top style="thin"/>
      <bottom style="thin"/>
    </border>
    <border>
      <left style="medium"/>
      <right style="thin"/>
      <top style="thin"/>
      <bottom/>
    </border>
    <border>
      <left style="thin"/>
      <right style="thin"/>
      <top style="thin"/>
      <bottom/>
    </border>
    <border>
      <left style="thin"/>
      <right/>
      <top style="thin"/>
      <bottom/>
    </border>
    <border>
      <left style="medium"/>
      <right style="thin"/>
      <top style="medium"/>
      <bottom style="thin"/>
    </border>
    <border>
      <left style="thin"/>
      <right/>
      <top style="medium"/>
      <bottom style="thin"/>
    </border>
    <border>
      <left style="medium"/>
      <right style="medium"/>
      <top style="thin"/>
      <bottom/>
    </border>
    <border>
      <left style="thin"/>
      <right style="thin"/>
      <top style="medium"/>
      <bottom style="medium"/>
    </border>
    <border>
      <left style="thin"/>
      <right/>
      <top style="medium"/>
      <bottom style="medium"/>
    </border>
    <border>
      <left style="medium"/>
      <right style="medium"/>
      <top style="medium"/>
      <bottom style="medium"/>
    </border>
    <border>
      <left style="medium"/>
      <right style="medium"/>
      <top/>
      <bottom style="thin"/>
    </border>
    <border>
      <left style="medium"/>
      <right style="medium"/>
      <top/>
      <bottom style="medium"/>
    </border>
    <border>
      <left style="medium"/>
      <right/>
      <top style="medium"/>
      <bottom style="medium"/>
    </border>
    <border>
      <left/>
      <right/>
      <top style="medium"/>
      <bottom style="medium"/>
    </border>
    <border>
      <left/>
      <right style="medium"/>
      <top style="medium"/>
      <bottom style="medium"/>
    </border>
    <border>
      <left style="hair"/>
      <right style="hair"/>
      <top style="hair"/>
      <bottom style="hair"/>
    </border>
    <border>
      <left style="hair"/>
      <right style="hair"/>
      <top style="hair"/>
      <bottom/>
    </border>
    <border>
      <left style="medium"/>
      <right style="hair"/>
      <top style="medium"/>
      <bottom style="hair"/>
    </border>
    <border>
      <left style="hair"/>
      <right style="hair"/>
      <top style="medium"/>
      <bottom style="hair"/>
    </border>
    <border>
      <left style="hair"/>
      <right style="medium"/>
      <top style="medium"/>
      <bottom style="hair"/>
    </border>
    <border>
      <left style="hair"/>
      <right style="medium"/>
      <top style="hair"/>
      <bottom style="hair"/>
    </border>
    <border>
      <left style="medium"/>
      <right style="medium"/>
      <top style="medium"/>
      <bottom style="hair"/>
    </border>
    <border>
      <left style="medium"/>
      <right style="hair"/>
      <top style="hair"/>
      <bottom style="hair"/>
    </border>
    <border>
      <left style="hair"/>
      <right/>
      <top style="hair"/>
      <bottom style="hair"/>
    </border>
    <border>
      <left style="medium"/>
      <right style="medium"/>
      <top style="hair"/>
      <bottom style="hair"/>
    </border>
    <border>
      <left style="medium"/>
      <right style="medium"/>
      <top style="hair"/>
      <bottom style="medium"/>
    </border>
    <border>
      <left style="medium"/>
      <right style="hair"/>
      <top style="hair"/>
      <bottom/>
    </border>
    <border>
      <left style="hair"/>
      <right/>
      <top style="hair"/>
      <bottom/>
    </border>
    <border>
      <left style="hair"/>
      <right style="medium"/>
      <top style="hair"/>
      <bottom/>
    </border>
    <border>
      <left style="medium"/>
      <right style="medium"/>
      <top style="hair"/>
      <bottom/>
    </border>
    <border>
      <left style="hair"/>
      <right/>
      <top style="medium"/>
      <bottom style="hair"/>
    </border>
    <border>
      <left style="medium"/>
      <right/>
      <top style="medium"/>
      <bottom style="hair"/>
    </border>
    <border>
      <left style="medium"/>
      <right/>
      <top style="hair"/>
      <bottom style="hair"/>
    </border>
    <border>
      <left style="thin"/>
      <right style="medium"/>
      <top style="medium"/>
      <bottom style="thin"/>
    </border>
    <border>
      <left/>
      <right style="thin"/>
      <top/>
      <bottom/>
    </border>
    <border>
      <left style="thin"/>
      <right/>
      <top/>
      <bottom/>
    </border>
    <border>
      <left/>
      <right style="thin"/>
      <top style="medium"/>
      <bottom style="medium"/>
    </border>
    <border>
      <left/>
      <right/>
      <top/>
      <bottom style="thin"/>
    </border>
    <border>
      <left/>
      <right/>
      <top style="medium"/>
      <bottom style="thin"/>
    </border>
    <border>
      <left/>
      <right style="medium"/>
      <top style="medium"/>
      <bottom style="thin"/>
    </border>
    <border>
      <left style="medium"/>
      <right/>
      <top style="medium"/>
      <bottom style="thin"/>
    </border>
    <border>
      <left/>
      <right/>
      <top style="medium"/>
      <bottom style="hair"/>
    </border>
    <border>
      <left style="thin"/>
      <right style="medium"/>
      <top style="thin"/>
      <bottom>
        <color indexed="63"/>
      </bottom>
    </border>
    <border>
      <left style="medium"/>
      <right style="hair"/>
      <top>
        <color indexed="63"/>
      </top>
      <bottom>
        <color indexed="63"/>
      </bottom>
    </border>
    <border>
      <left style="medium"/>
      <right style="hair"/>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hair"/>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style="medium"/>
      <bottom>
        <color indexed="63"/>
      </bottom>
    </border>
    <border>
      <left style="thin"/>
      <right style="thin"/>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0" borderId="2" applyNumberFormat="0" applyFill="0" applyAlignment="0" applyProtection="0"/>
    <xf numFmtId="0" fontId="0" fillId="27" borderId="3" applyNumberFormat="0" applyFont="0" applyAlignment="0" applyProtection="0"/>
    <xf numFmtId="0" fontId="33" fillId="28" borderId="1" applyNumberFormat="0" applyAlignment="0" applyProtection="0"/>
    <xf numFmtId="0" fontId="34" fillId="29" borderId="0" applyNumberFormat="0" applyBorder="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237">
    <xf numFmtId="0" fontId="0" fillId="0" borderId="0" xfId="0" applyFont="1" applyAlignment="1">
      <alignment/>
    </xf>
    <xf numFmtId="0" fontId="0" fillId="0" borderId="10" xfId="0" applyBorder="1" applyAlignment="1">
      <alignment/>
    </xf>
    <xf numFmtId="0" fontId="0" fillId="0" borderId="10" xfId="0" applyBorder="1" applyAlignment="1">
      <alignment wrapText="1"/>
    </xf>
    <xf numFmtId="0" fontId="0" fillId="0" borderId="0" xfId="0" applyBorder="1" applyAlignment="1">
      <alignment/>
    </xf>
    <xf numFmtId="0" fontId="0" fillId="0" borderId="10" xfId="0" applyBorder="1" applyAlignment="1">
      <alignment horizontal="center"/>
    </xf>
    <xf numFmtId="0" fontId="0" fillId="33" borderId="10" xfId="0" applyFill="1" applyBorder="1" applyAlignment="1">
      <alignment horizontal="center"/>
    </xf>
    <xf numFmtId="0" fontId="0" fillId="34" borderId="10" xfId="0" applyFill="1" applyBorder="1" applyAlignment="1">
      <alignment horizontal="center"/>
    </xf>
    <xf numFmtId="0" fontId="0" fillId="35" borderId="10" xfId="0" applyFill="1" applyBorder="1" applyAlignment="1">
      <alignment horizontal="center"/>
    </xf>
    <xf numFmtId="0" fontId="0" fillId="36" borderId="10" xfId="0" applyFill="1" applyBorder="1" applyAlignment="1">
      <alignment horizontal="center"/>
    </xf>
    <xf numFmtId="0" fontId="0" fillId="0" borderId="0" xfId="0" applyAlignment="1">
      <alignment horizontal="center"/>
    </xf>
    <xf numFmtId="0" fontId="0" fillId="0" borderId="10" xfId="0" applyFill="1" applyBorder="1" applyAlignment="1">
      <alignment/>
    </xf>
    <xf numFmtId="0" fontId="0" fillId="0" borderId="11" xfId="0" applyBorder="1" applyAlignment="1">
      <alignment horizontal="center"/>
    </xf>
    <xf numFmtId="0" fontId="0" fillId="0" borderId="10" xfId="0" applyBorder="1" applyAlignment="1">
      <alignment horizontal="center"/>
    </xf>
    <xf numFmtId="0" fontId="0" fillId="35" borderId="10" xfId="0" applyFill="1" applyBorder="1" applyAlignment="1">
      <alignment horizontal="center" vertical="center"/>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5" xfId="0" applyBorder="1" applyAlignment="1">
      <alignment/>
    </xf>
    <xf numFmtId="0" fontId="0" fillId="0" borderId="13" xfId="0" applyBorder="1" applyAlignment="1">
      <alignment horizontal="center"/>
    </xf>
    <xf numFmtId="0" fontId="0" fillId="0" borderId="16" xfId="0" applyBorder="1" applyAlignment="1">
      <alignment horizontal="center"/>
    </xf>
    <xf numFmtId="0" fontId="0" fillId="0" borderId="17" xfId="0" applyBorder="1" applyAlignment="1">
      <alignment/>
    </xf>
    <xf numFmtId="0" fontId="0" fillId="0" borderId="0" xfId="0"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36" borderId="12" xfId="0" applyFill="1" applyBorder="1" applyAlignment="1">
      <alignment/>
    </xf>
    <xf numFmtId="0" fontId="0" fillId="36" borderId="20" xfId="0" applyFill="1" applyBorder="1" applyAlignment="1">
      <alignment horizontal="center"/>
    </xf>
    <xf numFmtId="0" fontId="0" fillId="0" borderId="22" xfId="0" applyBorder="1" applyAlignment="1">
      <alignment horizontal="center"/>
    </xf>
    <xf numFmtId="0" fontId="0" fillId="37" borderId="10" xfId="0" applyFill="1" applyBorder="1" applyAlignment="1">
      <alignment horizontal="center"/>
    </xf>
    <xf numFmtId="0" fontId="0" fillId="0" borderId="12" xfId="0" applyFill="1" applyBorder="1" applyAlignment="1">
      <alignment/>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36" borderId="11" xfId="0" applyFill="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36" borderId="28" xfId="0" applyFill="1" applyBorder="1" applyAlignment="1">
      <alignment horizontal="center"/>
    </xf>
    <xf numFmtId="0" fontId="0" fillId="38" borderId="12" xfId="0" applyFill="1" applyBorder="1" applyAlignment="1">
      <alignment/>
    </xf>
    <xf numFmtId="0" fontId="0" fillId="38" borderId="10" xfId="0" applyFill="1" applyBorder="1" applyAlignment="1">
      <alignment horizontal="center"/>
    </xf>
    <xf numFmtId="0" fontId="0" fillId="38" borderId="0" xfId="0" applyFill="1" applyAlignment="1">
      <alignment/>
    </xf>
    <xf numFmtId="0" fontId="0" fillId="38" borderId="11" xfId="0" applyFill="1" applyBorder="1" applyAlignment="1">
      <alignment horizontal="center"/>
    </xf>
    <xf numFmtId="0" fontId="44" fillId="0" borderId="23" xfId="0" applyFont="1" applyBorder="1" applyAlignment="1">
      <alignment horizontal="center"/>
    </xf>
    <xf numFmtId="0" fontId="6" fillId="0" borderId="11" xfId="0" applyFont="1"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xf>
    <xf numFmtId="0" fontId="0" fillId="0" borderId="33" xfId="0" applyBorder="1" applyAlignment="1">
      <alignment horizontal="center"/>
    </xf>
    <xf numFmtId="0" fontId="0" fillId="0" borderId="29" xfId="0" applyBorder="1" applyAlignment="1">
      <alignmen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23" xfId="0" applyFont="1" applyBorder="1" applyAlignment="1">
      <alignment horizontal="center"/>
    </xf>
    <xf numFmtId="0" fontId="0" fillId="0" borderId="28" xfId="0" applyFont="1" applyBorder="1" applyAlignment="1">
      <alignment horizontal="center"/>
    </xf>
    <xf numFmtId="0" fontId="0" fillId="38" borderId="28" xfId="0" applyFont="1" applyFill="1" applyBorder="1" applyAlignment="1">
      <alignment horizontal="center"/>
    </xf>
    <xf numFmtId="0" fontId="0" fillId="0" borderId="38" xfId="0" applyFont="1" applyBorder="1" applyAlignment="1">
      <alignment horizontal="center"/>
    </xf>
    <xf numFmtId="0" fontId="0" fillId="0" borderId="39" xfId="0" applyFont="1" applyBorder="1" applyAlignment="1">
      <alignment horizontal="center"/>
    </xf>
    <xf numFmtId="0" fontId="0" fillId="36" borderId="28" xfId="0" applyFont="1" applyFill="1" applyBorder="1" applyAlignment="1">
      <alignment horizontal="center"/>
    </xf>
    <xf numFmtId="0" fontId="44" fillId="0" borderId="40" xfId="0" applyFont="1" applyBorder="1" applyAlignment="1">
      <alignment/>
    </xf>
    <xf numFmtId="0" fontId="44" fillId="0" borderId="41" xfId="0" applyFont="1" applyBorder="1" applyAlignment="1">
      <alignment horizontal="center" vertical="center"/>
    </xf>
    <xf numFmtId="0" fontId="44" fillId="0" borderId="42" xfId="0" applyFont="1" applyBorder="1" applyAlignment="1">
      <alignment horizontal="center"/>
    </xf>
    <xf numFmtId="0" fontId="0" fillId="38" borderId="29" xfId="0" applyFill="1" applyBorder="1" applyAlignment="1">
      <alignment/>
    </xf>
    <xf numFmtId="0" fontId="0" fillId="38" borderId="30" xfId="0" applyFill="1" applyBorder="1" applyAlignment="1">
      <alignment horizontal="center"/>
    </xf>
    <xf numFmtId="0" fontId="0" fillId="38" borderId="31" xfId="0" applyFill="1" applyBorder="1" applyAlignment="1">
      <alignment horizontal="center"/>
    </xf>
    <xf numFmtId="0" fontId="0" fillId="38" borderId="34" xfId="0" applyFont="1" applyFill="1" applyBorder="1" applyAlignment="1">
      <alignment horizontal="center"/>
    </xf>
    <xf numFmtId="0" fontId="0" fillId="38" borderId="17" xfId="0" applyFill="1" applyBorder="1" applyAlignment="1">
      <alignment/>
    </xf>
    <xf numFmtId="0" fontId="0" fillId="38" borderId="35" xfId="0" applyFill="1" applyBorder="1" applyAlignment="1">
      <alignment horizontal="center"/>
    </xf>
    <xf numFmtId="0" fontId="0" fillId="38" borderId="36" xfId="0" applyFill="1" applyBorder="1" applyAlignment="1">
      <alignment horizontal="center"/>
    </xf>
    <xf numFmtId="0" fontId="0" fillId="38" borderId="37" xfId="0" applyFont="1" applyFill="1" applyBorder="1" applyAlignment="1">
      <alignment horizontal="center"/>
    </xf>
    <xf numFmtId="0" fontId="0" fillId="36" borderId="20" xfId="0" applyFill="1" applyBorder="1" applyAlignment="1">
      <alignment horizontal="center" vertical="center"/>
    </xf>
    <xf numFmtId="0" fontId="0" fillId="0" borderId="43" xfId="0" applyBorder="1" applyAlignment="1">
      <alignment horizontal="center"/>
    </xf>
    <xf numFmtId="0" fontId="0" fillId="0" borderId="44" xfId="0" applyBorder="1" applyAlignment="1">
      <alignment horizontal="center"/>
    </xf>
    <xf numFmtId="0" fontId="44" fillId="0" borderId="45" xfId="0" applyFont="1" applyBorder="1" applyAlignment="1">
      <alignment horizontal="center"/>
    </xf>
    <xf numFmtId="0" fontId="44" fillId="0" borderId="46" xfId="0" applyFont="1" applyBorder="1" applyAlignment="1">
      <alignment horizontal="center"/>
    </xf>
    <xf numFmtId="0" fontId="44" fillId="0" borderId="47" xfId="0" applyFont="1" applyBorder="1" applyAlignment="1">
      <alignment horizontal="center"/>
    </xf>
    <xf numFmtId="0" fontId="0" fillId="0" borderId="48" xfId="0" applyBorder="1" applyAlignment="1">
      <alignment horizontal="center"/>
    </xf>
    <xf numFmtId="0" fontId="44" fillId="0" borderId="49" xfId="0" applyFont="1" applyBorder="1" applyAlignment="1">
      <alignment horizontal="center"/>
    </xf>
    <xf numFmtId="0" fontId="44" fillId="0" borderId="49" xfId="0" applyFont="1" applyBorder="1" applyAlignment="1">
      <alignment horizontal="left"/>
    </xf>
    <xf numFmtId="16" fontId="44" fillId="0" borderId="50" xfId="0" applyNumberFormat="1" applyFont="1" applyBorder="1" applyAlignment="1">
      <alignment horizontal="center"/>
    </xf>
    <xf numFmtId="0" fontId="44" fillId="0" borderId="50" xfId="0" applyFont="1" applyBorder="1" applyAlignment="1">
      <alignment horizontal="center"/>
    </xf>
    <xf numFmtId="0" fontId="0" fillId="0" borderId="0" xfId="0" applyAlignment="1">
      <alignment horizontal="left"/>
    </xf>
    <xf numFmtId="1" fontId="0" fillId="0" borderId="51" xfId="0" applyNumberFormat="1" applyBorder="1" applyAlignment="1">
      <alignment horizontal="center"/>
    </xf>
    <xf numFmtId="16" fontId="0" fillId="0" borderId="50" xfId="0" applyNumberFormat="1" applyBorder="1" applyAlignment="1">
      <alignment/>
    </xf>
    <xf numFmtId="0" fontId="44" fillId="0" borderId="48" xfId="0" applyFont="1" applyBorder="1" applyAlignment="1">
      <alignment horizontal="center"/>
    </xf>
    <xf numFmtId="0" fontId="0" fillId="0" borderId="50" xfId="0" applyBorder="1" applyAlignment="1">
      <alignment/>
    </xf>
    <xf numFmtId="0" fontId="0" fillId="0" borderId="50" xfId="0" applyBorder="1" applyAlignment="1">
      <alignment horizontal="center"/>
    </xf>
    <xf numFmtId="0" fontId="0" fillId="0" borderId="52" xfId="0" applyBorder="1" applyAlignment="1">
      <alignment horizontal="center"/>
    </xf>
    <xf numFmtId="0" fontId="0" fillId="0" borderId="52" xfId="0" applyBorder="1" applyAlignment="1">
      <alignment horizontal="left"/>
    </xf>
    <xf numFmtId="0" fontId="0" fillId="0" borderId="52" xfId="0" applyBorder="1" applyAlignment="1">
      <alignment/>
    </xf>
    <xf numFmtId="0" fontId="0" fillId="0" borderId="53" xfId="0" applyBorder="1" applyAlignment="1">
      <alignment/>
    </xf>
    <xf numFmtId="16" fontId="44" fillId="0" borderId="54" xfId="0" applyNumberFormat="1" applyFont="1" applyBorder="1" applyAlignment="1">
      <alignment horizontal="center"/>
    </xf>
    <xf numFmtId="1" fontId="0" fillId="0" borderId="55" xfId="0" applyNumberFormat="1" applyBorder="1" applyAlignment="1">
      <alignment horizontal="center"/>
    </xf>
    <xf numFmtId="16" fontId="0" fillId="0" borderId="54" xfId="0" applyNumberFormat="1" applyBorder="1" applyAlignment="1">
      <alignment/>
    </xf>
    <xf numFmtId="0" fontId="0" fillId="0" borderId="56" xfId="0" applyBorder="1" applyAlignment="1">
      <alignment horizontal="center"/>
    </xf>
    <xf numFmtId="0" fontId="0" fillId="0" borderId="54" xfId="0" applyBorder="1" applyAlignment="1">
      <alignment horizontal="center"/>
    </xf>
    <xf numFmtId="0" fontId="0" fillId="0" borderId="57" xfId="0" applyBorder="1" applyAlignment="1">
      <alignment horizontal="center"/>
    </xf>
    <xf numFmtId="0" fontId="0" fillId="0" borderId="57" xfId="0" applyBorder="1" applyAlignment="1">
      <alignment horizontal="left"/>
    </xf>
    <xf numFmtId="0" fontId="0" fillId="0" borderId="57" xfId="0" applyBorder="1" applyAlignment="1">
      <alignment/>
    </xf>
    <xf numFmtId="1" fontId="44" fillId="0" borderId="58" xfId="0" applyNumberFormat="1" applyFont="1" applyBorder="1" applyAlignment="1">
      <alignment horizontal="center"/>
    </xf>
    <xf numFmtId="0" fontId="44" fillId="0" borderId="45" xfId="0" applyFont="1" applyBorder="1" applyAlignment="1">
      <alignment/>
    </xf>
    <xf numFmtId="0" fontId="44" fillId="0" borderId="49" xfId="0" applyFont="1" applyBorder="1" applyAlignment="1">
      <alignment/>
    </xf>
    <xf numFmtId="0" fontId="0" fillId="0" borderId="50" xfId="0" applyBorder="1" applyAlignment="1">
      <alignment horizontal="left"/>
    </xf>
    <xf numFmtId="0" fontId="44" fillId="0" borderId="59" xfId="0" applyFont="1" applyBorder="1" applyAlignment="1">
      <alignment horizontal="center"/>
    </xf>
    <xf numFmtId="0" fontId="0" fillId="0" borderId="60" xfId="0" applyBorder="1" applyAlignment="1">
      <alignment/>
    </xf>
    <xf numFmtId="0" fontId="0" fillId="0" borderId="10" xfId="0" applyFill="1" applyBorder="1" applyAlignment="1">
      <alignment horizontal="center"/>
    </xf>
    <xf numFmtId="0" fontId="44" fillId="0" borderId="32" xfId="0" applyFont="1" applyFill="1" applyBorder="1" applyAlignment="1">
      <alignment horizontal="center"/>
    </xf>
    <xf numFmtId="0" fontId="44" fillId="0" borderId="22" xfId="0" applyFont="1" applyFill="1" applyBorder="1" applyAlignment="1">
      <alignment horizontal="center"/>
    </xf>
    <xf numFmtId="0" fontId="44" fillId="0" borderId="61" xfId="0" applyFont="1" applyFill="1" applyBorder="1" applyAlignment="1">
      <alignment horizontal="center"/>
    </xf>
    <xf numFmtId="0" fontId="0" fillId="0" borderId="20" xfId="0" applyBorder="1" applyAlignment="1">
      <alignment/>
    </xf>
    <xf numFmtId="0" fontId="0" fillId="0" borderId="12" xfId="0" applyFill="1" applyBorder="1" applyAlignment="1">
      <alignment horizontal="center"/>
    </xf>
    <xf numFmtId="0" fontId="0" fillId="0" borderId="20" xfId="0" applyFill="1" applyBorder="1" applyAlignment="1">
      <alignment horizontal="center"/>
    </xf>
    <xf numFmtId="0" fontId="0" fillId="0" borderId="13" xfId="0" applyFill="1" applyBorder="1" applyAlignment="1">
      <alignment horizontal="center"/>
    </xf>
    <xf numFmtId="0" fontId="0" fillId="0" borderId="14" xfId="0" applyBorder="1" applyAlignment="1">
      <alignment/>
    </xf>
    <xf numFmtId="0" fontId="0" fillId="0" borderId="21" xfId="0" applyFill="1" applyBorder="1" applyAlignment="1">
      <alignment horizontal="center"/>
    </xf>
    <xf numFmtId="0" fontId="0" fillId="33" borderId="14" xfId="0" applyFill="1" applyBorder="1" applyAlignment="1">
      <alignment horizontal="center"/>
    </xf>
    <xf numFmtId="0" fontId="0" fillId="36" borderId="12" xfId="0" applyFill="1" applyBorder="1" applyAlignment="1">
      <alignment horizontal="center"/>
    </xf>
    <xf numFmtId="0" fontId="0" fillId="0" borderId="52" xfId="0" applyFont="1" applyBorder="1" applyAlignment="1">
      <alignment horizontal="left"/>
    </xf>
    <xf numFmtId="0" fontId="0" fillId="0" borderId="0" xfId="0" applyAlignment="1">
      <alignment vertical="center"/>
    </xf>
    <xf numFmtId="0" fontId="0" fillId="0" borderId="62" xfId="0" applyNumberFormat="1" applyFont="1" applyFill="1" applyBorder="1" applyAlignment="1">
      <alignment wrapText="1"/>
    </xf>
    <xf numFmtId="0" fontId="9" fillId="0" borderId="10" xfId="0" applyNumberFormat="1" applyFont="1" applyFill="1" applyBorder="1" applyAlignment="1">
      <alignment horizontal="center" vertical="center"/>
    </xf>
    <xf numFmtId="0" fontId="10" fillId="0" borderId="10" xfId="0" applyNumberFormat="1" applyFont="1" applyFill="1" applyBorder="1" applyAlignment="1">
      <alignment horizontal="center" vertical="center"/>
    </xf>
    <xf numFmtId="0" fontId="0" fillId="0" borderId="63" xfId="0" applyNumberFormat="1" applyFont="1" applyFill="1" applyBorder="1" applyAlignment="1">
      <alignment wrapText="1"/>
    </xf>
    <xf numFmtId="0" fontId="0" fillId="0" borderId="10" xfId="0" applyNumberFormat="1" applyFont="1" applyFill="1" applyBorder="1" applyAlignment="1">
      <alignment wrapText="1"/>
    </xf>
    <xf numFmtId="0" fontId="0"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0" fontId="9" fillId="0" borderId="10" xfId="0" applyNumberFormat="1" applyFont="1" applyFill="1" applyBorder="1" applyAlignment="1">
      <alignment horizontal="center" vertical="center" wrapText="1"/>
    </xf>
    <xf numFmtId="0" fontId="12"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0" xfId="0" applyNumberFormat="1" applyFont="1" applyFill="1" applyBorder="1" applyAlignment="1">
      <alignment wrapText="1"/>
    </xf>
    <xf numFmtId="0" fontId="0" fillId="0" borderId="0" xfId="0" applyBorder="1" applyAlignment="1">
      <alignment vertical="center"/>
    </xf>
    <xf numFmtId="0" fontId="9" fillId="0" borderId="0" xfId="0" applyNumberFormat="1" applyFont="1" applyFill="1" applyBorder="1" applyAlignment="1">
      <alignment vertical="center"/>
    </xf>
    <xf numFmtId="0" fontId="0" fillId="0" borderId="0" xfId="0" applyNumberFormat="1" applyFont="1" applyFill="1" applyBorder="1" applyAlignment="1">
      <alignment horizontal="center" vertical="center" wrapText="1"/>
    </xf>
    <xf numFmtId="0" fontId="7" fillId="0" borderId="32" xfId="0" applyNumberFormat="1" applyFont="1" applyFill="1" applyBorder="1" applyAlignment="1">
      <alignment/>
    </xf>
    <xf numFmtId="0" fontId="0" fillId="0" borderId="22"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xf>
    <xf numFmtId="0" fontId="9" fillId="0" borderId="61" xfId="0" applyNumberFormat="1" applyFont="1" applyFill="1" applyBorder="1" applyAlignment="1">
      <alignment horizontal="center" vertical="center"/>
    </xf>
    <xf numFmtId="0" fontId="9" fillId="0" borderId="12" xfId="0" applyNumberFormat="1" applyFont="1" applyFill="1" applyBorder="1" applyAlignment="1">
      <alignment/>
    </xf>
    <xf numFmtId="0" fontId="9" fillId="0" borderId="20" xfId="0" applyNumberFormat="1" applyFont="1" applyFill="1" applyBorder="1" applyAlignment="1">
      <alignment horizontal="center" vertical="center"/>
    </xf>
    <xf numFmtId="0" fontId="7" fillId="0" borderId="13" xfId="0" applyNumberFormat="1" applyFont="1" applyFill="1" applyBorder="1" applyAlignment="1">
      <alignment/>
    </xf>
    <xf numFmtId="0" fontId="7" fillId="0" borderId="14" xfId="0" applyNumberFormat="1" applyFont="1" applyFill="1" applyBorder="1" applyAlignment="1">
      <alignment horizontal="center" vertical="center"/>
    </xf>
    <xf numFmtId="0" fontId="7" fillId="0" borderId="21" xfId="0" applyNumberFormat="1" applyFont="1" applyFill="1" applyBorder="1" applyAlignment="1">
      <alignment horizontal="center" vertical="center"/>
    </xf>
    <xf numFmtId="0" fontId="8" fillId="0" borderId="30" xfId="0" applyNumberFormat="1" applyFont="1" applyFill="1" applyBorder="1" applyAlignment="1">
      <alignment horizontal="center" wrapText="1"/>
    </xf>
    <xf numFmtId="0" fontId="7" fillId="0" borderId="40" xfId="0" applyNumberFormat="1" applyFont="1" applyFill="1" applyBorder="1" applyAlignment="1">
      <alignment horizontal="left"/>
    </xf>
    <xf numFmtId="0" fontId="7" fillId="0" borderId="41" xfId="0" applyNumberFormat="1" applyFont="1" applyFill="1" applyBorder="1" applyAlignment="1">
      <alignment horizontal="center" vertical="center"/>
    </xf>
    <xf numFmtId="0" fontId="0" fillId="0" borderId="41" xfId="0" applyNumberFormat="1" applyFont="1" applyFill="1" applyBorder="1" applyAlignment="1">
      <alignment wrapText="1"/>
    </xf>
    <xf numFmtId="0" fontId="7" fillId="0" borderId="64" xfId="0" applyNumberFormat="1" applyFont="1" applyFill="1" applyBorder="1" applyAlignment="1">
      <alignment horizontal="center"/>
    </xf>
    <xf numFmtId="0" fontId="7" fillId="0" borderId="18" xfId="0" applyNumberFormat="1" applyFont="1" applyFill="1" applyBorder="1" applyAlignment="1">
      <alignment horizontal="center"/>
    </xf>
    <xf numFmtId="0" fontId="0" fillId="0" borderId="65" xfId="0" applyNumberFormat="1" applyFont="1" applyFill="1" applyBorder="1" applyAlignment="1">
      <alignment horizontal="center" wrapText="1"/>
    </xf>
    <xf numFmtId="0" fontId="0" fillId="0" borderId="33" xfId="0" applyNumberFormat="1" applyFont="1" applyFill="1" applyBorder="1" applyAlignment="1">
      <alignment horizontal="center" vertical="center" wrapText="1"/>
    </xf>
    <xf numFmtId="0" fontId="0" fillId="0" borderId="66" xfId="0" applyNumberFormat="1" applyFont="1" applyFill="1" applyBorder="1" applyAlignment="1">
      <alignment wrapText="1"/>
    </xf>
    <xf numFmtId="0" fontId="0" fillId="0" borderId="67" xfId="0" applyNumberFormat="1" applyFont="1" applyFill="1" applyBorder="1" applyAlignment="1">
      <alignment wrapText="1"/>
    </xf>
    <xf numFmtId="0" fontId="10" fillId="0" borderId="20" xfId="0" applyNumberFormat="1" applyFont="1" applyFill="1" applyBorder="1" applyAlignment="1">
      <alignment horizontal="center" vertical="center"/>
    </xf>
    <xf numFmtId="0" fontId="9" fillId="0" borderId="13" xfId="0" applyNumberFormat="1" applyFont="1" applyFill="1" applyBorder="1" applyAlignment="1">
      <alignment/>
    </xf>
    <xf numFmtId="0" fontId="9" fillId="0" borderId="14" xfId="0" applyNumberFormat="1" applyFont="1" applyFill="1" applyBorder="1" applyAlignment="1">
      <alignment horizontal="center" vertical="center"/>
    </xf>
    <xf numFmtId="0" fontId="9" fillId="0" borderId="21"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11" fillId="0" borderId="14" xfId="0" applyNumberFormat="1" applyFont="1" applyFill="1" applyBorder="1" applyAlignment="1">
      <alignment horizontal="center" vertical="center"/>
    </xf>
    <xf numFmtId="0" fontId="0" fillId="0" borderId="14" xfId="0" applyBorder="1" applyAlignment="1">
      <alignment vertical="center"/>
    </xf>
    <xf numFmtId="0" fontId="0" fillId="0" borderId="21" xfId="0" applyBorder="1" applyAlignment="1">
      <alignment vertical="center"/>
    </xf>
    <xf numFmtId="0" fontId="0" fillId="0" borderId="22" xfId="0" applyNumberFormat="1" applyFont="1" applyFill="1" applyBorder="1" applyAlignment="1">
      <alignment horizontal="center" wrapText="1"/>
    </xf>
    <xf numFmtId="0" fontId="0" fillId="0" borderId="22" xfId="0" applyBorder="1" applyAlignment="1">
      <alignment horizontal="center" vertical="center"/>
    </xf>
    <xf numFmtId="0" fontId="0" fillId="0" borderId="61" xfId="0" applyBorder="1" applyAlignment="1">
      <alignment horizontal="center" vertical="center"/>
    </xf>
    <xf numFmtId="0" fontId="9" fillId="0" borderId="0" xfId="0" applyNumberFormat="1" applyFont="1" applyFill="1" applyBorder="1" applyAlignment="1">
      <alignment horizontal="center"/>
    </xf>
    <xf numFmtId="0" fontId="9" fillId="0" borderId="0" xfId="0" applyNumberFormat="1" applyFont="1" applyFill="1" applyBorder="1" applyAlignment="1">
      <alignment vertical="center" wrapText="1"/>
    </xf>
    <xf numFmtId="0" fontId="9" fillId="0" borderId="0" xfId="0" applyNumberFormat="1" applyFont="1" applyFill="1" applyBorder="1" applyAlignment="1">
      <alignment horizontal="center" vertical="center" wrapText="1"/>
    </xf>
    <xf numFmtId="0" fontId="9" fillId="0" borderId="12" xfId="0" applyNumberFormat="1" applyFont="1" applyFill="1" applyBorder="1" applyAlignment="1">
      <alignment wrapText="1"/>
    </xf>
    <xf numFmtId="0" fontId="7" fillId="0" borderId="12" xfId="0" applyNumberFormat="1" applyFont="1" applyFill="1" applyBorder="1" applyAlignment="1">
      <alignment vertical="center" wrapText="1"/>
    </xf>
    <xf numFmtId="0" fontId="7" fillId="0" borderId="20"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9" fillId="0" borderId="13" xfId="0" applyNumberFormat="1" applyFont="1" applyFill="1" applyBorder="1" applyAlignment="1">
      <alignment vertical="center" wrapText="1"/>
    </xf>
    <xf numFmtId="0" fontId="9" fillId="0" borderId="14" xfId="0" applyNumberFormat="1" applyFont="1" applyFill="1" applyBorder="1" applyAlignment="1">
      <alignment horizontal="center" vertical="center" wrapText="1"/>
    </xf>
    <xf numFmtId="0" fontId="0" fillId="0" borderId="14"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8" fillId="0" borderId="32"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wrapText="1"/>
    </xf>
    <xf numFmtId="0" fontId="7" fillId="0" borderId="22" xfId="0" applyNumberFormat="1" applyFont="1" applyFill="1" applyBorder="1" applyAlignment="1">
      <alignment horizontal="center" vertical="center"/>
    </xf>
    <xf numFmtId="0" fontId="7" fillId="0" borderId="61" xfId="0" applyNumberFormat="1" applyFont="1" applyFill="1" applyBorder="1" applyAlignment="1">
      <alignment horizontal="center" vertical="center"/>
    </xf>
    <xf numFmtId="3" fontId="7" fillId="0" borderId="14" xfId="0" applyNumberFormat="1" applyFont="1" applyFill="1" applyBorder="1" applyAlignment="1">
      <alignment horizontal="center" vertical="center"/>
    </xf>
    <xf numFmtId="0" fontId="44" fillId="0" borderId="22" xfId="0" applyFont="1" applyBorder="1" applyAlignment="1">
      <alignment horizontal="center"/>
    </xf>
    <xf numFmtId="0" fontId="7" fillId="0" borderId="13" xfId="0" applyNumberFormat="1" applyFont="1" applyFill="1" applyBorder="1" applyAlignment="1">
      <alignment horizontal="center" vertical="center" wrapText="1"/>
    </xf>
    <xf numFmtId="0" fontId="44" fillId="0" borderId="14" xfId="0" applyFont="1" applyBorder="1" applyAlignment="1">
      <alignment horizontal="center"/>
    </xf>
    <xf numFmtId="0" fontId="35" fillId="0" borderId="10" xfId="45" applyNumberFormat="1" applyFill="1" applyBorder="1" applyAlignment="1">
      <alignment horizontal="center" vertical="center"/>
    </xf>
    <xf numFmtId="0" fontId="0" fillId="0" borderId="32" xfId="0" applyBorder="1" applyAlignment="1">
      <alignment horizontal="center"/>
    </xf>
    <xf numFmtId="0" fontId="0" fillId="0" borderId="22" xfId="0" applyBorder="1" applyAlignment="1">
      <alignment horizontal="center"/>
    </xf>
    <xf numFmtId="0" fontId="0" fillId="0" borderId="33" xfId="0" applyBorder="1" applyAlignment="1">
      <alignment horizontal="center"/>
    </xf>
    <xf numFmtId="0" fontId="0" fillId="0" borderId="68" xfId="0" applyBorder="1" applyAlignment="1">
      <alignment horizontal="center"/>
    </xf>
    <xf numFmtId="0" fontId="0" fillId="0" borderId="66" xfId="0" applyBorder="1" applyAlignment="1">
      <alignment horizontal="center"/>
    </xf>
    <xf numFmtId="0" fontId="44" fillId="0" borderId="59" xfId="0" applyFont="1" applyBorder="1" applyAlignment="1">
      <alignment horizontal="center"/>
    </xf>
    <xf numFmtId="0" fontId="44" fillId="0" borderId="69" xfId="0" applyFont="1" applyBorder="1" applyAlignment="1">
      <alignment horizontal="center"/>
    </xf>
    <xf numFmtId="0" fontId="44" fillId="0" borderId="40" xfId="0" applyFont="1" applyBorder="1" applyAlignment="1">
      <alignment horizontal="center"/>
    </xf>
    <xf numFmtId="0" fontId="44" fillId="0" borderId="41" xfId="0" applyFont="1" applyBorder="1" applyAlignment="1">
      <alignment horizontal="center"/>
    </xf>
    <xf numFmtId="0" fontId="44" fillId="0" borderId="42" xfId="0" applyFont="1" applyBorder="1" applyAlignment="1">
      <alignment horizontal="center"/>
    </xf>
    <xf numFmtId="0" fontId="0" fillId="0" borderId="22" xfId="0" applyNumberFormat="1" applyFont="1" applyFill="1" applyBorder="1" applyAlignment="1">
      <alignment wrapText="1"/>
    </xf>
    <xf numFmtId="0" fontId="0" fillId="0" borderId="61" xfId="0" applyNumberFormat="1" applyFont="1" applyFill="1" applyBorder="1" applyAlignment="1">
      <alignment wrapText="1"/>
    </xf>
    <xf numFmtId="0" fontId="9" fillId="0" borderId="29" xfId="0" applyNumberFormat="1" applyFont="1" applyFill="1" applyBorder="1" applyAlignment="1">
      <alignment/>
    </xf>
    <xf numFmtId="0" fontId="9" fillId="0" borderId="30" xfId="0" applyNumberFormat="1" applyFont="1" applyFill="1" applyBorder="1" applyAlignment="1">
      <alignment horizontal="center" vertical="center"/>
    </xf>
    <xf numFmtId="0" fontId="0" fillId="0" borderId="30" xfId="0" applyBorder="1" applyAlignment="1">
      <alignment/>
    </xf>
    <xf numFmtId="0" fontId="0" fillId="0" borderId="30" xfId="0" applyNumberFormat="1" applyFont="1" applyFill="1" applyBorder="1" applyAlignment="1">
      <alignment wrapText="1"/>
    </xf>
    <xf numFmtId="0" fontId="0" fillId="0" borderId="70" xfId="0" applyBorder="1" applyAlignment="1">
      <alignment vertical="center"/>
    </xf>
    <xf numFmtId="0" fontId="0" fillId="34" borderId="10" xfId="0" applyFont="1" applyFill="1" applyBorder="1" applyAlignment="1">
      <alignment horizontal="center"/>
    </xf>
    <xf numFmtId="0" fontId="8" fillId="0" borderId="32" xfId="0" applyNumberFormat="1" applyFont="1" applyFill="1" applyBorder="1" applyAlignment="1">
      <alignment vertical="center" wrapText="1"/>
    </xf>
    <xf numFmtId="0" fontId="8" fillId="0" borderId="22" xfId="0" applyNumberFormat="1" applyFont="1" applyFill="1" applyBorder="1" applyAlignment="1">
      <alignment vertical="center" wrapText="1"/>
    </xf>
    <xf numFmtId="0" fontId="0" fillId="0" borderId="22" xfId="0" applyNumberFormat="1" applyFont="1" applyFill="1" applyBorder="1" applyAlignment="1">
      <alignment vertical="center" wrapText="1"/>
    </xf>
    <xf numFmtId="0" fontId="0" fillId="0" borderId="61" xfId="0" applyNumberFormat="1" applyFont="1" applyFill="1" applyBorder="1" applyAlignment="1">
      <alignment vertical="center" wrapText="1"/>
    </xf>
    <xf numFmtId="0" fontId="0" fillId="0" borderId="12" xfId="0" applyNumberFormat="1" applyFont="1" applyFill="1" applyBorder="1" applyAlignment="1">
      <alignment wrapText="1"/>
    </xf>
    <xf numFmtId="0" fontId="0" fillId="0" borderId="20" xfId="0" applyNumberFormat="1" applyFont="1" applyFill="1" applyBorder="1" applyAlignment="1">
      <alignment wrapText="1"/>
    </xf>
    <xf numFmtId="0" fontId="0" fillId="0" borderId="13" xfId="0" applyNumberFormat="1" applyFont="1" applyFill="1" applyBorder="1" applyAlignment="1">
      <alignment wrapText="1"/>
    </xf>
    <xf numFmtId="0" fontId="0" fillId="0" borderId="14" xfId="0" applyNumberFormat="1" applyFont="1" applyFill="1" applyBorder="1" applyAlignment="1">
      <alignment wrapText="1"/>
    </xf>
    <xf numFmtId="0" fontId="0" fillId="0" borderId="21" xfId="0" applyNumberFormat="1" applyFont="1" applyFill="1" applyBorder="1" applyAlignment="1">
      <alignment wrapText="1"/>
    </xf>
    <xf numFmtId="0" fontId="0" fillId="0" borderId="10" xfId="0" applyBorder="1" applyAlignment="1">
      <alignment horizontal="center" vertical="center"/>
    </xf>
    <xf numFmtId="0" fontId="0" fillId="34" borderId="10" xfId="0" applyFill="1" applyBorder="1" applyAlignment="1">
      <alignment horizontal="center" vertical="center"/>
    </xf>
    <xf numFmtId="0" fontId="0" fillId="34" borderId="10" xfId="0" applyFill="1" applyBorder="1" applyAlignment="1">
      <alignment horizontal="center" vertical="center" wrapText="1"/>
    </xf>
    <xf numFmtId="0" fontId="30" fillId="34" borderId="10" xfId="0" applyFont="1" applyFill="1" applyBorder="1" applyAlignment="1">
      <alignment horizontal="center" vertical="center"/>
    </xf>
    <xf numFmtId="0" fontId="0" fillId="34" borderId="10" xfId="0" applyFont="1" applyFill="1" applyBorder="1" applyAlignment="1">
      <alignment horizontal="center" vertical="center"/>
    </xf>
    <xf numFmtId="0" fontId="0" fillId="0" borderId="38" xfId="0" applyBorder="1" applyAlignment="1">
      <alignment horizontal="center"/>
    </xf>
    <xf numFmtId="0" fontId="44" fillId="0" borderId="71" xfId="0" applyFont="1" applyFill="1" applyBorder="1" applyAlignment="1">
      <alignment horizontal="center"/>
    </xf>
    <xf numFmtId="0" fontId="44" fillId="0" borderId="72" xfId="0" applyFont="1" applyFill="1" applyBorder="1" applyAlignment="1">
      <alignment horizontal="center"/>
    </xf>
    <xf numFmtId="0" fontId="0" fillId="0" borderId="73" xfId="0" applyBorder="1" applyAlignment="1">
      <alignment/>
    </xf>
    <xf numFmtId="0" fontId="0" fillId="0" borderId="74" xfId="0" applyBorder="1" applyAlignment="1">
      <alignment horizontal="left"/>
    </xf>
    <xf numFmtId="0" fontId="0" fillId="0" borderId="75" xfId="0" applyBorder="1" applyAlignment="1">
      <alignment horizontal="left"/>
    </xf>
    <xf numFmtId="0" fontId="44" fillId="0" borderId="76" xfId="0" applyFont="1" applyFill="1" applyBorder="1" applyAlignment="1">
      <alignment horizontal="center"/>
    </xf>
    <xf numFmtId="0" fontId="0" fillId="0" borderId="77" xfId="0" applyBorder="1" applyAlignment="1">
      <alignment/>
    </xf>
    <xf numFmtId="0" fontId="0" fillId="0" borderId="78" xfId="0" applyBorder="1" applyAlignment="1">
      <alignment horizontal="left"/>
    </xf>
    <xf numFmtId="0" fontId="0" fillId="0" borderId="79" xfId="0" applyBorder="1" applyAlignment="1">
      <alignment horizontal="center"/>
    </xf>
    <xf numFmtId="0" fontId="44" fillId="0" borderId="54" xfId="0" applyFont="1" applyBorder="1" applyAlignment="1">
      <alignment horizontal="center"/>
    </xf>
    <xf numFmtId="0" fontId="0" fillId="0" borderId="54" xfId="0" applyBorder="1" applyAlignment="1">
      <alignment/>
    </xf>
    <xf numFmtId="0" fontId="0" fillId="0" borderId="80" xfId="0" applyBorder="1" applyAlignment="1">
      <alignment horizontal="center"/>
    </xf>
    <xf numFmtId="0" fontId="0" fillId="0" borderId="81" xfId="0" applyBorder="1" applyAlignment="1">
      <alignment horizontal="center"/>
    </xf>
    <xf numFmtId="0" fontId="0" fillId="0" borderId="0" xfId="0" applyBorder="1" applyAlignment="1">
      <alignment horizontal="center"/>
    </xf>
    <xf numFmtId="0" fontId="30" fillId="36" borderId="10" xfId="0" applyFont="1" applyFill="1" applyBorder="1" applyAlignment="1">
      <alignment horizontal="center" vertical="center"/>
    </xf>
    <xf numFmtId="0" fontId="30" fillId="35" borderId="10" xfId="0" applyFont="1" applyFill="1" applyBorder="1" applyAlignment="1">
      <alignment horizontal="center" vertical="center"/>
    </xf>
    <xf numFmtId="0" fontId="0" fillId="36" borderId="10" xfId="0" applyFill="1" applyBorder="1" applyAlignment="1">
      <alignment horizontal="center"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4">
    <dxf>
      <font>
        <color rgb="FF0CC600"/>
      </font>
    </dxf>
    <dxf>
      <font>
        <color rgb="FFCC0000"/>
      </font>
    </dxf>
    <dxf>
      <font>
        <color rgb="FFCC0000"/>
      </font>
      <border/>
    </dxf>
    <dxf>
      <font>
        <color rgb="FF0CC6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decathlon.fr/np-110-id_8174948.html" TargetMode="External" /><Relationship Id="rId2" Type="http://schemas.openxmlformats.org/officeDocument/2006/relationships/hyperlink" Target="http://www.decathlon.fr/sandale-100-inj-femme-violet-id_8206274.html" TargetMode="External" /><Relationship Id="rId3" Type="http://schemas.openxmlformats.org/officeDocument/2006/relationships/comments" Target="../comments3.xml" /><Relationship Id="rId4"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T39"/>
  <sheetViews>
    <sheetView tabSelected="1" zoomScalePageLayoutView="0" workbookViewId="0" topLeftCell="A1">
      <selection activeCell="O34" sqref="O34"/>
    </sheetView>
  </sheetViews>
  <sheetFormatPr defaultColWidth="11.421875" defaultRowHeight="15"/>
  <cols>
    <col min="1" max="1" width="4.00390625" style="0" customWidth="1"/>
    <col min="2" max="2" width="22.7109375" style="0" bestFit="1" customWidth="1"/>
    <col min="3" max="3" width="3.7109375" style="0" bestFit="1" customWidth="1"/>
    <col min="4" max="4" width="13.7109375" style="0" bestFit="1" customWidth="1"/>
    <col min="5" max="5" width="3.57421875" style="0" bestFit="1" customWidth="1"/>
    <col min="6" max="6" width="12.421875" style="0" bestFit="1" customWidth="1"/>
    <col min="7" max="7" width="13.140625" style="0" bestFit="1" customWidth="1"/>
    <col min="8" max="8" width="3.57421875" style="0" bestFit="1" customWidth="1"/>
    <col min="9" max="9" width="12.57421875" style="0" bestFit="1" customWidth="1"/>
    <col min="10" max="10" width="7.28125" style="0" bestFit="1" customWidth="1"/>
    <col min="11" max="11" width="10.8515625" style="0" bestFit="1" customWidth="1"/>
    <col min="12" max="12" width="3.57421875" style="0" bestFit="1" customWidth="1"/>
    <col min="13" max="13" width="12.421875" style="0" bestFit="1" customWidth="1"/>
    <col min="14" max="14" width="19.140625" style="83" bestFit="1" customWidth="1"/>
    <col min="15" max="15" width="52.421875" style="0" bestFit="1" customWidth="1"/>
    <col min="16" max="20" width="6.140625" style="0" bestFit="1" customWidth="1"/>
  </cols>
  <sheetData>
    <row r="1" ht="15.75" thickBot="1"/>
    <row r="2" spans="4:20" ht="15.75" thickBot="1">
      <c r="D2" s="194" t="s">
        <v>196</v>
      </c>
      <c r="E2" s="195"/>
      <c r="F2" s="196"/>
      <c r="G2" s="194" t="s">
        <v>199</v>
      </c>
      <c r="H2" s="195"/>
      <c r="I2" s="196"/>
      <c r="J2" s="43" t="s">
        <v>202</v>
      </c>
      <c r="K2" s="194" t="s">
        <v>200</v>
      </c>
      <c r="L2" s="195"/>
      <c r="M2" s="196"/>
      <c r="P2" s="194" t="s">
        <v>211</v>
      </c>
      <c r="Q2" s="195"/>
      <c r="R2" s="195"/>
      <c r="S2" s="195"/>
      <c r="T2" s="196"/>
    </row>
    <row r="3" spans="2:20" ht="15">
      <c r="B3" s="192" t="s">
        <v>37</v>
      </c>
      <c r="C3" s="193"/>
      <c r="D3" s="75" t="s">
        <v>38</v>
      </c>
      <c r="E3" s="76" t="s">
        <v>197</v>
      </c>
      <c r="F3" s="77" t="s">
        <v>198</v>
      </c>
      <c r="G3" s="75" t="s">
        <v>38</v>
      </c>
      <c r="H3" s="76" t="s">
        <v>197</v>
      </c>
      <c r="I3" s="77" t="s">
        <v>198</v>
      </c>
      <c r="J3" s="79" t="s">
        <v>201</v>
      </c>
      <c r="K3" s="75" t="s">
        <v>38</v>
      </c>
      <c r="L3" s="76" t="s">
        <v>197</v>
      </c>
      <c r="M3" s="77" t="s">
        <v>198</v>
      </c>
      <c r="N3" s="80" t="s">
        <v>39</v>
      </c>
      <c r="O3" s="105" t="s">
        <v>40</v>
      </c>
      <c r="P3" s="108" t="s">
        <v>212</v>
      </c>
      <c r="Q3" s="109" t="s">
        <v>214</v>
      </c>
      <c r="R3" s="109" t="s">
        <v>215</v>
      </c>
      <c r="S3" s="109" t="s">
        <v>214</v>
      </c>
      <c r="T3" s="110" t="s">
        <v>212</v>
      </c>
    </row>
    <row r="4" spans="2:20" ht="15">
      <c r="B4" s="81">
        <v>41116</v>
      </c>
      <c r="C4" s="84" t="s">
        <v>41</v>
      </c>
      <c r="D4" s="85" t="s">
        <v>43</v>
      </c>
      <c r="E4" s="73"/>
      <c r="F4" s="78" t="s">
        <v>203</v>
      </c>
      <c r="G4" s="88" t="s">
        <v>204</v>
      </c>
      <c r="H4" s="73"/>
      <c r="I4" s="78" t="s">
        <v>44</v>
      </c>
      <c r="J4" s="89"/>
      <c r="K4" s="88" t="s">
        <v>205</v>
      </c>
      <c r="L4" s="73">
        <v>0</v>
      </c>
      <c r="M4" s="78" t="s">
        <v>206</v>
      </c>
      <c r="N4" s="90" t="s">
        <v>45</v>
      </c>
      <c r="O4" s="106" t="s">
        <v>207</v>
      </c>
      <c r="P4" s="14"/>
      <c r="Q4" s="1"/>
      <c r="R4" s="1"/>
      <c r="S4" s="1"/>
      <c r="T4" s="111"/>
    </row>
    <row r="5" spans="2:20" ht="15">
      <c r="B5" s="81">
        <v>41117</v>
      </c>
      <c r="C5" s="84" t="s">
        <v>46</v>
      </c>
      <c r="D5" s="104" t="s">
        <v>205</v>
      </c>
      <c r="E5" s="73">
        <v>0</v>
      </c>
      <c r="F5" s="78" t="s">
        <v>206</v>
      </c>
      <c r="G5" s="88" t="s">
        <v>47</v>
      </c>
      <c r="H5" s="73">
        <v>0</v>
      </c>
      <c r="I5" s="78" t="s">
        <v>208</v>
      </c>
      <c r="J5" s="89">
        <v>0</v>
      </c>
      <c r="K5" s="88" t="s">
        <v>47</v>
      </c>
      <c r="L5" s="73">
        <v>0</v>
      </c>
      <c r="M5" s="78" t="s">
        <v>209</v>
      </c>
      <c r="N5" s="90" t="s">
        <v>210</v>
      </c>
      <c r="O5" s="106" t="s">
        <v>271</v>
      </c>
      <c r="P5" s="112" t="s">
        <v>213</v>
      </c>
      <c r="Q5" s="107" t="s">
        <v>217</v>
      </c>
      <c r="R5" s="107" t="s">
        <v>216</v>
      </c>
      <c r="S5" s="107" t="s">
        <v>218</v>
      </c>
      <c r="T5" s="113" t="s">
        <v>235</v>
      </c>
    </row>
    <row r="6" spans="2:20" ht="15">
      <c r="B6" s="81">
        <v>41118</v>
      </c>
      <c r="C6" s="84" t="s">
        <v>49</v>
      </c>
      <c r="D6" s="85" t="s">
        <v>47</v>
      </c>
      <c r="E6" s="73">
        <v>1</v>
      </c>
      <c r="F6" s="78" t="s">
        <v>140</v>
      </c>
      <c r="G6" s="88" t="s">
        <v>251</v>
      </c>
      <c r="H6" s="73">
        <v>1</v>
      </c>
      <c r="I6" s="78" t="s">
        <v>50</v>
      </c>
      <c r="J6" s="89">
        <v>1</v>
      </c>
      <c r="K6" s="88" t="s">
        <v>251</v>
      </c>
      <c r="L6" s="73">
        <v>1</v>
      </c>
      <c r="M6" s="78" t="s">
        <v>50</v>
      </c>
      <c r="N6" s="90" t="s">
        <v>48</v>
      </c>
      <c r="O6" s="106" t="s">
        <v>252</v>
      </c>
      <c r="P6" s="112" t="s">
        <v>219</v>
      </c>
      <c r="Q6" s="8" t="s">
        <v>220</v>
      </c>
      <c r="R6" s="8" t="s">
        <v>221</v>
      </c>
      <c r="S6" s="107" t="s">
        <v>222</v>
      </c>
      <c r="T6" s="113" t="s">
        <v>235</v>
      </c>
    </row>
    <row r="7" spans="2:20" ht="15">
      <c r="B7" s="81">
        <v>41119</v>
      </c>
      <c r="C7" s="84" t="s">
        <v>51</v>
      </c>
      <c r="D7" s="85" t="s">
        <v>251</v>
      </c>
      <c r="E7" s="73">
        <v>1</v>
      </c>
      <c r="F7" s="78" t="s">
        <v>140</v>
      </c>
      <c r="G7" s="104" t="s">
        <v>254</v>
      </c>
      <c r="H7" s="73">
        <v>1</v>
      </c>
      <c r="I7" s="78" t="s">
        <v>50</v>
      </c>
      <c r="J7" s="89">
        <v>2</v>
      </c>
      <c r="K7" s="88" t="s">
        <v>251</v>
      </c>
      <c r="L7" s="73">
        <v>1</v>
      </c>
      <c r="M7" s="78" t="s">
        <v>50</v>
      </c>
      <c r="N7" s="90" t="s">
        <v>48</v>
      </c>
      <c r="O7" s="106" t="s">
        <v>253</v>
      </c>
      <c r="P7" s="112" t="s">
        <v>223</v>
      </c>
      <c r="Q7" s="8" t="s">
        <v>224</v>
      </c>
      <c r="R7" s="8" t="s">
        <v>225</v>
      </c>
      <c r="S7" s="107" t="s">
        <v>226</v>
      </c>
      <c r="T7" s="113" t="s">
        <v>235</v>
      </c>
    </row>
    <row r="8" spans="2:20" ht="15">
      <c r="B8" s="81">
        <v>41120</v>
      </c>
      <c r="C8" s="84" t="s">
        <v>52</v>
      </c>
      <c r="D8" s="85" t="s">
        <v>251</v>
      </c>
      <c r="E8" s="73">
        <v>1</v>
      </c>
      <c r="F8" s="78" t="s">
        <v>140</v>
      </c>
      <c r="G8" s="88" t="s">
        <v>251</v>
      </c>
      <c r="H8" s="73">
        <v>1</v>
      </c>
      <c r="I8" s="78" t="s">
        <v>50</v>
      </c>
      <c r="J8" s="89">
        <v>1</v>
      </c>
      <c r="K8" s="88" t="s">
        <v>251</v>
      </c>
      <c r="L8" s="73">
        <v>1</v>
      </c>
      <c r="M8" s="78" t="s">
        <v>50</v>
      </c>
      <c r="N8" s="90" t="s">
        <v>48</v>
      </c>
      <c r="O8" s="106" t="s">
        <v>255</v>
      </c>
      <c r="P8" s="118" t="s">
        <v>227</v>
      </c>
      <c r="Q8" s="8" t="s">
        <v>228</v>
      </c>
      <c r="R8" s="8" t="s">
        <v>229</v>
      </c>
      <c r="S8" s="107" t="s">
        <v>230</v>
      </c>
      <c r="T8" s="113" t="s">
        <v>235</v>
      </c>
    </row>
    <row r="9" spans="2:20" ht="15">
      <c r="B9" s="81">
        <v>41121</v>
      </c>
      <c r="C9" s="84" t="s">
        <v>53</v>
      </c>
      <c r="D9" s="85" t="s">
        <v>251</v>
      </c>
      <c r="E9" s="73">
        <v>1</v>
      </c>
      <c r="F9" s="78" t="s">
        <v>140</v>
      </c>
      <c r="G9" s="88" t="s">
        <v>251</v>
      </c>
      <c r="H9" s="73">
        <v>1</v>
      </c>
      <c r="I9" s="78" t="s">
        <v>50</v>
      </c>
      <c r="J9" s="89">
        <v>1</v>
      </c>
      <c r="K9" s="88" t="s">
        <v>251</v>
      </c>
      <c r="L9" s="73">
        <v>1</v>
      </c>
      <c r="M9" s="78" t="s">
        <v>50</v>
      </c>
      <c r="N9" s="90" t="s">
        <v>48</v>
      </c>
      <c r="O9" s="106" t="s">
        <v>256</v>
      </c>
      <c r="P9" s="118" t="s">
        <v>231</v>
      </c>
      <c r="Q9" s="8" t="s">
        <v>232</v>
      </c>
      <c r="R9" s="8" t="s">
        <v>233</v>
      </c>
      <c r="S9" s="107" t="s">
        <v>235</v>
      </c>
      <c r="T9" s="113" t="s">
        <v>235</v>
      </c>
    </row>
    <row r="10" spans="2:20" ht="15">
      <c r="B10" s="81">
        <v>41122</v>
      </c>
      <c r="C10" s="84" t="s">
        <v>54</v>
      </c>
      <c r="D10" s="85" t="s">
        <v>251</v>
      </c>
      <c r="E10" s="73">
        <v>1</v>
      </c>
      <c r="F10" s="78" t="s">
        <v>140</v>
      </c>
      <c r="G10" s="88" t="s">
        <v>251</v>
      </c>
      <c r="H10" s="73">
        <v>1</v>
      </c>
      <c r="I10" s="78" t="s">
        <v>50</v>
      </c>
      <c r="J10" s="89">
        <v>2</v>
      </c>
      <c r="K10" s="88" t="s">
        <v>251</v>
      </c>
      <c r="L10" s="73">
        <v>1</v>
      </c>
      <c r="M10" s="78" t="s">
        <v>50</v>
      </c>
      <c r="N10" s="90" t="s">
        <v>48</v>
      </c>
      <c r="O10" s="106" t="s">
        <v>257</v>
      </c>
      <c r="P10" s="112" t="s">
        <v>235</v>
      </c>
      <c r="Q10" s="107" t="s">
        <v>234</v>
      </c>
      <c r="R10" s="8" t="s">
        <v>236</v>
      </c>
      <c r="S10" s="8" t="s">
        <v>237</v>
      </c>
      <c r="T10" s="113" t="s">
        <v>238</v>
      </c>
    </row>
    <row r="11" spans="2:20" ht="15">
      <c r="B11" s="81">
        <v>41123</v>
      </c>
      <c r="C11" s="84" t="s">
        <v>55</v>
      </c>
      <c r="D11" s="85" t="s">
        <v>251</v>
      </c>
      <c r="E11" s="73">
        <v>1</v>
      </c>
      <c r="F11" s="78" t="s">
        <v>140</v>
      </c>
      <c r="G11" s="88" t="s">
        <v>251</v>
      </c>
      <c r="H11" s="73">
        <v>1</v>
      </c>
      <c r="I11" s="78" t="s">
        <v>50</v>
      </c>
      <c r="J11" s="89">
        <v>1</v>
      </c>
      <c r="K11" s="88" t="s">
        <v>251</v>
      </c>
      <c r="L11" s="73">
        <v>1</v>
      </c>
      <c r="M11" s="78" t="s">
        <v>50</v>
      </c>
      <c r="N11" s="90" t="s">
        <v>48</v>
      </c>
      <c r="O11" s="106" t="s">
        <v>258</v>
      </c>
      <c r="P11" s="112" t="s">
        <v>235</v>
      </c>
      <c r="Q11" s="107" t="s">
        <v>239</v>
      </c>
      <c r="R11" s="8" t="s">
        <v>240</v>
      </c>
      <c r="S11" s="8" t="s">
        <v>241</v>
      </c>
      <c r="T11" s="27" t="s">
        <v>242</v>
      </c>
    </row>
    <row r="12" spans="2:20" ht="15">
      <c r="B12" s="81">
        <v>41124</v>
      </c>
      <c r="C12" s="84" t="s">
        <v>56</v>
      </c>
      <c r="D12" s="85" t="s">
        <v>251</v>
      </c>
      <c r="E12" s="73">
        <v>1</v>
      </c>
      <c r="F12" s="78" t="s">
        <v>140</v>
      </c>
      <c r="G12" s="88" t="s">
        <v>251</v>
      </c>
      <c r="H12" s="73">
        <v>1</v>
      </c>
      <c r="I12" s="78" t="s">
        <v>50</v>
      </c>
      <c r="J12" s="89">
        <v>1</v>
      </c>
      <c r="K12" s="88" t="s">
        <v>251</v>
      </c>
      <c r="L12" s="73">
        <v>1</v>
      </c>
      <c r="M12" s="78" t="s">
        <v>50</v>
      </c>
      <c r="N12" s="90" t="s">
        <v>48</v>
      </c>
      <c r="O12" s="106" t="s">
        <v>259</v>
      </c>
      <c r="P12" s="112" t="s">
        <v>235</v>
      </c>
      <c r="Q12" s="107" t="s">
        <v>243</v>
      </c>
      <c r="R12" s="5" t="s">
        <v>244</v>
      </c>
      <c r="S12" s="5" t="s">
        <v>245</v>
      </c>
      <c r="T12" s="113" t="s">
        <v>246</v>
      </c>
    </row>
    <row r="13" spans="2:20" ht="15.75" thickBot="1">
      <c r="B13" s="81">
        <v>41125</v>
      </c>
      <c r="C13" s="84" t="s">
        <v>57</v>
      </c>
      <c r="D13" s="85" t="s">
        <v>251</v>
      </c>
      <c r="E13" s="73">
        <v>1</v>
      </c>
      <c r="F13" s="78" t="s">
        <v>140</v>
      </c>
      <c r="G13" s="88" t="s">
        <v>251</v>
      </c>
      <c r="H13" s="73">
        <v>1</v>
      </c>
      <c r="I13" s="78" t="s">
        <v>50</v>
      </c>
      <c r="J13" s="89">
        <v>0</v>
      </c>
      <c r="K13" s="88" t="s">
        <v>47</v>
      </c>
      <c r="L13" s="73">
        <v>0</v>
      </c>
      <c r="M13" s="78" t="s">
        <v>209</v>
      </c>
      <c r="N13" s="90" t="s">
        <v>48</v>
      </c>
      <c r="O13" s="106" t="s">
        <v>272</v>
      </c>
      <c r="P13" s="114" t="s">
        <v>235</v>
      </c>
      <c r="Q13" s="115" t="s">
        <v>247</v>
      </c>
      <c r="R13" s="117" t="s">
        <v>248</v>
      </c>
      <c r="S13" s="117" t="s">
        <v>249</v>
      </c>
      <c r="T13" s="116" t="s">
        <v>250</v>
      </c>
    </row>
    <row r="14" spans="2:15" ht="15">
      <c r="B14" s="81">
        <v>41126</v>
      </c>
      <c r="C14" s="84" t="s">
        <v>58</v>
      </c>
      <c r="D14" s="85" t="s">
        <v>47</v>
      </c>
      <c r="E14" s="73">
        <v>0</v>
      </c>
      <c r="F14" s="78" t="s">
        <v>47</v>
      </c>
      <c r="G14" s="88" t="s">
        <v>261</v>
      </c>
      <c r="H14" s="73">
        <v>0</v>
      </c>
      <c r="I14" s="78" t="s">
        <v>208</v>
      </c>
      <c r="J14" s="89">
        <v>0</v>
      </c>
      <c r="K14" s="88" t="s">
        <v>59</v>
      </c>
      <c r="L14" s="73">
        <v>0</v>
      </c>
      <c r="M14" s="78" t="s">
        <v>209</v>
      </c>
      <c r="N14" s="90" t="s">
        <v>48</v>
      </c>
      <c r="O14" s="91" t="s">
        <v>60</v>
      </c>
    </row>
    <row r="15" spans="2:15" ht="15">
      <c r="B15" s="81">
        <v>41127</v>
      </c>
      <c r="C15" s="84" t="s">
        <v>61</v>
      </c>
      <c r="D15" s="85" t="s">
        <v>59</v>
      </c>
      <c r="E15" s="73">
        <v>0</v>
      </c>
      <c r="F15" s="78" t="s">
        <v>260</v>
      </c>
      <c r="G15" s="88" t="s">
        <v>59</v>
      </c>
      <c r="H15" s="73">
        <v>0</v>
      </c>
      <c r="I15" s="78" t="s">
        <v>208</v>
      </c>
      <c r="J15" s="89">
        <v>0</v>
      </c>
      <c r="K15" s="88" t="s">
        <v>59</v>
      </c>
      <c r="L15" s="73">
        <v>0</v>
      </c>
      <c r="M15" s="78" t="s">
        <v>209</v>
      </c>
      <c r="N15" s="90" t="s">
        <v>48</v>
      </c>
      <c r="O15" s="91" t="s">
        <v>264</v>
      </c>
    </row>
    <row r="16" spans="2:15" ht="15">
      <c r="B16" s="81">
        <v>41128</v>
      </c>
      <c r="C16" s="84" t="s">
        <v>62</v>
      </c>
      <c r="D16" s="85" t="s">
        <v>59</v>
      </c>
      <c r="E16" s="73">
        <v>0</v>
      </c>
      <c r="F16" s="78" t="s">
        <v>260</v>
      </c>
      <c r="G16" s="88" t="s">
        <v>254</v>
      </c>
      <c r="H16" s="73">
        <v>1</v>
      </c>
      <c r="I16" s="78" t="s">
        <v>50</v>
      </c>
      <c r="J16" s="89">
        <v>1</v>
      </c>
      <c r="K16" s="88" t="s">
        <v>251</v>
      </c>
      <c r="L16" s="73">
        <v>1</v>
      </c>
      <c r="M16" s="78" t="s">
        <v>50</v>
      </c>
      <c r="N16" s="90" t="s">
        <v>48</v>
      </c>
      <c r="O16" s="90" t="s">
        <v>273</v>
      </c>
    </row>
    <row r="17" spans="2:15" ht="15">
      <c r="B17" s="81">
        <v>41129</v>
      </c>
      <c r="C17" s="84" t="s">
        <v>63</v>
      </c>
      <c r="D17" s="85" t="s">
        <v>48</v>
      </c>
      <c r="E17" s="73">
        <v>1</v>
      </c>
      <c r="F17" s="78" t="s">
        <v>140</v>
      </c>
      <c r="G17" s="88" t="s">
        <v>254</v>
      </c>
      <c r="H17" s="73">
        <v>1</v>
      </c>
      <c r="I17" s="78" t="s">
        <v>50</v>
      </c>
      <c r="J17" s="89">
        <v>2</v>
      </c>
      <c r="K17" s="88" t="s">
        <v>251</v>
      </c>
      <c r="L17" s="73">
        <v>1</v>
      </c>
      <c r="M17" s="78" t="s">
        <v>50</v>
      </c>
      <c r="N17" s="90" t="s">
        <v>48</v>
      </c>
      <c r="O17" s="90" t="s">
        <v>274</v>
      </c>
    </row>
    <row r="18" spans="2:15" ht="15">
      <c r="B18" s="81">
        <v>41130</v>
      </c>
      <c r="C18" s="84" t="s">
        <v>64</v>
      </c>
      <c r="D18" s="85" t="s">
        <v>48</v>
      </c>
      <c r="E18" s="73">
        <v>1</v>
      </c>
      <c r="F18" s="78" t="s">
        <v>140</v>
      </c>
      <c r="G18" s="88" t="s">
        <v>254</v>
      </c>
      <c r="H18" s="73">
        <v>1</v>
      </c>
      <c r="I18" s="78" t="s">
        <v>50</v>
      </c>
      <c r="J18" s="89">
        <v>1</v>
      </c>
      <c r="K18" s="88" t="s">
        <v>251</v>
      </c>
      <c r="L18" s="73">
        <v>1</v>
      </c>
      <c r="M18" s="86" t="s">
        <v>262</v>
      </c>
      <c r="N18" s="119" t="s">
        <v>289</v>
      </c>
      <c r="O18" s="90" t="s">
        <v>273</v>
      </c>
    </row>
    <row r="19" spans="2:15" ht="15">
      <c r="B19" s="81">
        <v>41131</v>
      </c>
      <c r="C19" s="84" t="s">
        <v>65</v>
      </c>
      <c r="D19" s="85" t="s">
        <v>48</v>
      </c>
      <c r="E19" s="73">
        <v>1</v>
      </c>
      <c r="F19" s="86" t="s">
        <v>262</v>
      </c>
      <c r="G19" s="88" t="s">
        <v>254</v>
      </c>
      <c r="H19" s="73">
        <v>1</v>
      </c>
      <c r="I19" s="78" t="s">
        <v>50</v>
      </c>
      <c r="J19" s="89">
        <v>1</v>
      </c>
      <c r="K19" s="88" t="s">
        <v>251</v>
      </c>
      <c r="L19" s="73">
        <v>1</v>
      </c>
      <c r="M19" s="78" t="s">
        <v>50</v>
      </c>
      <c r="N19" s="90" t="s">
        <v>48</v>
      </c>
      <c r="O19" s="90" t="s">
        <v>275</v>
      </c>
    </row>
    <row r="20" spans="2:15" ht="15">
      <c r="B20" s="81">
        <v>41132</v>
      </c>
      <c r="C20" s="84" t="s">
        <v>66</v>
      </c>
      <c r="D20" s="85" t="s">
        <v>48</v>
      </c>
      <c r="E20" s="73">
        <v>1</v>
      </c>
      <c r="F20" s="78" t="s">
        <v>140</v>
      </c>
      <c r="G20" s="88" t="s">
        <v>254</v>
      </c>
      <c r="H20" s="73">
        <v>1</v>
      </c>
      <c r="I20" s="78" t="s">
        <v>50</v>
      </c>
      <c r="J20" s="89">
        <v>1</v>
      </c>
      <c r="K20" s="88" t="s">
        <v>251</v>
      </c>
      <c r="L20" s="73">
        <v>1</v>
      </c>
      <c r="M20" s="78" t="s">
        <v>50</v>
      </c>
      <c r="N20" s="90" t="s">
        <v>265</v>
      </c>
      <c r="O20" s="90" t="s">
        <v>276</v>
      </c>
    </row>
    <row r="21" spans="2:15" ht="15">
      <c r="B21" s="81">
        <v>41133</v>
      </c>
      <c r="C21" s="84" t="s">
        <v>67</v>
      </c>
      <c r="D21" s="85" t="s">
        <v>48</v>
      </c>
      <c r="E21" s="73">
        <v>1</v>
      </c>
      <c r="F21" s="78" t="s">
        <v>140</v>
      </c>
      <c r="G21" s="88" t="s">
        <v>266</v>
      </c>
      <c r="H21" s="73">
        <v>0</v>
      </c>
      <c r="I21" s="78" t="s">
        <v>278</v>
      </c>
      <c r="J21" s="89">
        <v>0</v>
      </c>
      <c r="K21" s="88" t="s">
        <v>266</v>
      </c>
      <c r="L21" s="73">
        <v>0</v>
      </c>
      <c r="M21" s="78" t="s">
        <v>209</v>
      </c>
      <c r="N21" s="90" t="s">
        <v>268</v>
      </c>
      <c r="O21" s="90" t="s">
        <v>277</v>
      </c>
    </row>
    <row r="22" spans="2:15" ht="15">
      <c r="B22" s="81">
        <v>41134</v>
      </c>
      <c r="C22" s="84" t="s">
        <v>68</v>
      </c>
      <c r="D22" s="85" t="s">
        <v>266</v>
      </c>
      <c r="E22" s="73">
        <v>0</v>
      </c>
      <c r="F22" s="78" t="s">
        <v>69</v>
      </c>
      <c r="G22" s="88" t="s">
        <v>267</v>
      </c>
      <c r="H22" s="73">
        <v>1</v>
      </c>
      <c r="I22" s="78" t="s">
        <v>70</v>
      </c>
      <c r="J22" s="89">
        <v>0</v>
      </c>
      <c r="K22" s="88" t="s">
        <v>42</v>
      </c>
      <c r="L22" s="73">
        <v>0</v>
      </c>
      <c r="M22" s="78" t="s">
        <v>269</v>
      </c>
      <c r="N22" s="90" t="s">
        <v>270</v>
      </c>
      <c r="O22" s="90" t="s">
        <v>279</v>
      </c>
    </row>
    <row r="23" spans="2:15" ht="15">
      <c r="B23" s="81">
        <v>41135</v>
      </c>
      <c r="C23" s="84" t="s">
        <v>71</v>
      </c>
      <c r="D23" s="85" t="s">
        <v>205</v>
      </c>
      <c r="E23" s="73">
        <v>0</v>
      </c>
      <c r="F23" s="78" t="s">
        <v>281</v>
      </c>
      <c r="G23" s="88" t="s">
        <v>284</v>
      </c>
      <c r="H23" s="73">
        <v>0</v>
      </c>
      <c r="I23" s="78" t="s">
        <v>282</v>
      </c>
      <c r="J23" s="89">
        <v>1</v>
      </c>
      <c r="K23" s="88" t="s">
        <v>251</v>
      </c>
      <c r="L23" s="73">
        <v>1</v>
      </c>
      <c r="M23" s="78" t="s">
        <v>50</v>
      </c>
      <c r="N23" s="90" t="s">
        <v>48</v>
      </c>
      <c r="O23" s="91" t="s">
        <v>283</v>
      </c>
    </row>
    <row r="24" spans="2:15" ht="15">
      <c r="B24" s="81">
        <v>41136</v>
      </c>
      <c r="C24" s="84" t="s">
        <v>72</v>
      </c>
      <c r="D24" s="85" t="s">
        <v>48</v>
      </c>
      <c r="E24" s="73">
        <v>1</v>
      </c>
      <c r="F24" s="78" t="s">
        <v>140</v>
      </c>
      <c r="G24" s="88" t="s">
        <v>254</v>
      </c>
      <c r="H24" s="73">
        <v>1</v>
      </c>
      <c r="I24" s="78" t="s">
        <v>50</v>
      </c>
      <c r="J24" s="89">
        <v>1</v>
      </c>
      <c r="K24" s="88" t="s">
        <v>251</v>
      </c>
      <c r="L24" s="73">
        <v>1</v>
      </c>
      <c r="M24" s="78" t="s">
        <v>50</v>
      </c>
      <c r="N24" s="90" t="s">
        <v>48</v>
      </c>
      <c r="O24" s="90" t="s">
        <v>291</v>
      </c>
    </row>
    <row r="25" spans="2:15" ht="15">
      <c r="B25" s="81">
        <v>41137</v>
      </c>
      <c r="C25" s="84" t="s">
        <v>73</v>
      </c>
      <c r="D25" s="85" t="s">
        <v>48</v>
      </c>
      <c r="E25" s="73">
        <v>1</v>
      </c>
      <c r="F25" s="78" t="s">
        <v>140</v>
      </c>
      <c r="G25" s="88" t="s">
        <v>254</v>
      </c>
      <c r="H25" s="73">
        <v>1</v>
      </c>
      <c r="I25" s="78" t="s">
        <v>50</v>
      </c>
      <c r="J25" s="89">
        <v>1</v>
      </c>
      <c r="K25" s="88" t="s">
        <v>285</v>
      </c>
      <c r="L25" s="73">
        <v>0</v>
      </c>
      <c r="M25" s="78" t="s">
        <v>263</v>
      </c>
      <c r="N25" s="90" t="s">
        <v>286</v>
      </c>
      <c r="O25" s="90" t="s">
        <v>292</v>
      </c>
    </row>
    <row r="26" spans="2:15" ht="15">
      <c r="B26" s="81">
        <v>41138</v>
      </c>
      <c r="C26" s="84" t="s">
        <v>74</v>
      </c>
      <c r="D26" s="85" t="s">
        <v>285</v>
      </c>
      <c r="E26" s="73">
        <v>0</v>
      </c>
      <c r="F26" s="78" t="s">
        <v>287</v>
      </c>
      <c r="G26" s="88" t="s">
        <v>42</v>
      </c>
      <c r="H26" s="73">
        <v>0</v>
      </c>
      <c r="I26" s="78" t="s">
        <v>281</v>
      </c>
      <c r="J26" s="89"/>
      <c r="K26" s="88" t="s">
        <v>44</v>
      </c>
      <c r="L26" s="73"/>
      <c r="M26" s="78" t="s">
        <v>44</v>
      </c>
      <c r="N26" s="90" t="s">
        <v>44</v>
      </c>
      <c r="O26" s="90" t="s">
        <v>293</v>
      </c>
    </row>
    <row r="27" spans="2:15" ht="15.75" thickBot="1">
      <c r="B27" s="93">
        <v>41139</v>
      </c>
      <c r="C27" s="94" t="s">
        <v>75</v>
      </c>
      <c r="D27" s="95" t="s">
        <v>44</v>
      </c>
      <c r="E27" s="74"/>
      <c r="F27" s="96" t="s">
        <v>43</v>
      </c>
      <c r="G27" s="97" t="s">
        <v>43</v>
      </c>
      <c r="H27" s="74"/>
      <c r="I27" s="96" t="s">
        <v>76</v>
      </c>
      <c r="J27" s="98"/>
      <c r="K27" s="97" t="s">
        <v>43</v>
      </c>
      <c r="L27" s="74"/>
      <c r="M27" s="96" t="s">
        <v>76</v>
      </c>
      <c r="N27" s="99" t="s">
        <v>288</v>
      </c>
      <c r="O27" s="100" t="s">
        <v>280</v>
      </c>
    </row>
    <row r="28" spans="2:15" ht="15">
      <c r="B28" s="75" t="s">
        <v>290</v>
      </c>
      <c r="C28" s="101"/>
      <c r="D28" s="102"/>
      <c r="E28" s="76">
        <f>SUM(E4:E27)</f>
        <v>15</v>
      </c>
      <c r="F28" s="77"/>
      <c r="G28" s="75"/>
      <c r="H28" s="76">
        <f>SUM(H4:H27)</f>
        <v>16</v>
      </c>
      <c r="I28" s="77"/>
      <c r="J28" s="79">
        <f>SUM(J4:J27)</f>
        <v>18</v>
      </c>
      <c r="K28" s="75"/>
      <c r="L28" s="76">
        <f>SUM(L4:L27)</f>
        <v>14</v>
      </c>
      <c r="M28" s="77"/>
      <c r="N28" s="80"/>
      <c r="O28" s="103"/>
    </row>
    <row r="29" spans="2:15" ht="15">
      <c r="B29" s="82" t="s">
        <v>77</v>
      </c>
      <c r="C29" s="84"/>
      <c r="D29" s="87"/>
      <c r="E29" s="73">
        <f>E30-E28</f>
        <v>7</v>
      </c>
      <c r="F29" s="78"/>
      <c r="G29" s="88"/>
      <c r="H29" s="73">
        <f>H30-H28</f>
        <v>6</v>
      </c>
      <c r="I29" s="78"/>
      <c r="J29" s="89">
        <f>J30-J28</f>
        <v>3</v>
      </c>
      <c r="K29" s="88"/>
      <c r="L29" s="73">
        <f>L30-L28</f>
        <v>8</v>
      </c>
      <c r="M29" s="78"/>
      <c r="N29" s="90"/>
      <c r="O29" s="91"/>
    </row>
    <row r="30" spans="2:15" ht="15.75" thickBot="1">
      <c r="B30" s="229" t="s">
        <v>78</v>
      </c>
      <c r="C30" s="94"/>
      <c r="D30" s="230"/>
      <c r="E30" s="74">
        <f>COUNT(E4:E27)</f>
        <v>22</v>
      </c>
      <c r="F30" s="96"/>
      <c r="G30" s="97"/>
      <c r="H30" s="74">
        <f>COUNT(H4:H27)</f>
        <v>22</v>
      </c>
      <c r="I30" s="96"/>
      <c r="J30" s="98">
        <f>COUNT(J4:J27)</f>
        <v>21</v>
      </c>
      <c r="K30" s="97"/>
      <c r="L30" s="74">
        <f>COUNT(L4:L27)</f>
        <v>22</v>
      </c>
      <c r="M30" s="96"/>
      <c r="N30" s="99"/>
      <c r="O30" s="92"/>
    </row>
    <row r="31" spans="2:14" ht="15">
      <c r="B31" s="221" t="s">
        <v>404</v>
      </c>
      <c r="C31" s="222"/>
      <c r="D31" s="222"/>
      <c r="E31" s="231"/>
      <c r="F31" s="222"/>
      <c r="G31" s="222"/>
      <c r="H31" s="231"/>
      <c r="I31" s="222"/>
      <c r="J31" s="231"/>
      <c r="K31" s="222"/>
      <c r="L31" s="231"/>
      <c r="M31" s="222"/>
      <c r="N31" s="223"/>
    </row>
    <row r="32" spans="2:14" ht="15">
      <c r="B32" s="220" t="s">
        <v>405</v>
      </c>
      <c r="C32" s="3"/>
      <c r="D32" s="3"/>
      <c r="E32" s="228">
        <v>8</v>
      </c>
      <c r="F32" s="3"/>
      <c r="G32" s="3"/>
      <c r="H32" s="228">
        <v>8</v>
      </c>
      <c r="I32" s="3"/>
      <c r="J32" s="228">
        <v>8</v>
      </c>
      <c r="K32" s="3"/>
      <c r="L32" s="228">
        <v>7</v>
      </c>
      <c r="M32" s="3"/>
      <c r="N32" s="224"/>
    </row>
    <row r="33" spans="2:14" ht="15">
      <c r="B33" s="220" t="s">
        <v>406</v>
      </c>
      <c r="C33" s="3"/>
      <c r="D33" s="3"/>
      <c r="E33" s="228">
        <v>5</v>
      </c>
      <c r="F33" s="3"/>
      <c r="G33" s="3"/>
      <c r="H33" s="228">
        <v>6</v>
      </c>
      <c r="I33" s="3"/>
      <c r="J33" s="228">
        <v>7</v>
      </c>
      <c r="K33" s="3"/>
      <c r="L33" s="228">
        <v>5</v>
      </c>
      <c r="M33" s="3"/>
      <c r="N33" s="224"/>
    </row>
    <row r="34" spans="2:14" ht="15.75" thickBot="1">
      <c r="B34" s="225" t="s">
        <v>407</v>
      </c>
      <c r="C34" s="226"/>
      <c r="D34" s="226"/>
      <c r="E34" s="232">
        <v>2</v>
      </c>
      <c r="F34" s="226"/>
      <c r="G34" s="226"/>
      <c r="H34" s="232">
        <v>2</v>
      </c>
      <c r="I34" s="226"/>
      <c r="J34" s="232">
        <v>3</v>
      </c>
      <c r="K34" s="226"/>
      <c r="L34" s="232">
        <v>2</v>
      </c>
      <c r="M34" s="226"/>
      <c r="N34" s="227"/>
    </row>
    <row r="36" spans="9:11" ht="15">
      <c r="I36" s="3"/>
      <c r="J36" s="3"/>
      <c r="K36" s="3"/>
    </row>
    <row r="37" spans="9:11" ht="15">
      <c r="I37" s="3"/>
      <c r="J37" s="233"/>
      <c r="K37" s="3"/>
    </row>
    <row r="38" spans="9:11" ht="15">
      <c r="I38" s="3"/>
      <c r="J38" s="233"/>
      <c r="K38" s="3"/>
    </row>
    <row r="39" spans="9:11" ht="15">
      <c r="I39" s="3"/>
      <c r="J39" s="3"/>
      <c r="K39" s="3"/>
    </row>
  </sheetData>
  <sheetProtection/>
  <mergeCells count="5">
    <mergeCell ref="B3:C3"/>
    <mergeCell ref="D2:F2"/>
    <mergeCell ref="G2:I2"/>
    <mergeCell ref="K2:M2"/>
    <mergeCell ref="P2:T2"/>
  </mergeCells>
  <printOptions/>
  <pageMargins left="0.25" right="0.25" top="0.75" bottom="0.75" header="0.3" footer="0.3"/>
  <pageSetup fitToHeight="1" fitToWidth="1" horizontalDpi="600" verticalDpi="600" orientation="landscape" paperSize="9" scale="63" r:id="rId1"/>
</worksheet>
</file>

<file path=xl/worksheets/sheet2.xml><?xml version="1.0" encoding="utf-8"?>
<worksheet xmlns="http://schemas.openxmlformats.org/spreadsheetml/2006/main" xmlns:r="http://schemas.openxmlformats.org/officeDocument/2006/relationships">
  <dimension ref="A1:C49"/>
  <sheetViews>
    <sheetView zoomScalePageLayoutView="0" workbookViewId="0" topLeftCell="A25">
      <selection activeCell="B14" sqref="B14"/>
    </sheetView>
  </sheetViews>
  <sheetFormatPr defaultColWidth="11.421875" defaultRowHeight="15"/>
  <cols>
    <col min="1" max="1" width="47.7109375" style="0" bestFit="1" customWidth="1"/>
    <col min="2" max="2" width="25.8515625" style="9" bestFit="1" customWidth="1"/>
    <col min="3" max="3" width="26.421875" style="21" bestFit="1" customWidth="1"/>
  </cols>
  <sheetData>
    <row r="1" spans="2:3" s="3" customFormat="1" ht="15">
      <c r="B1" s="11" t="s">
        <v>19</v>
      </c>
      <c r="C1" s="214" t="s">
        <v>20</v>
      </c>
    </row>
    <row r="2" spans="1:3" s="3" customFormat="1" ht="15">
      <c r="A2" s="1" t="s">
        <v>18</v>
      </c>
      <c r="B2" s="6" t="s">
        <v>35</v>
      </c>
      <c r="C2" s="215"/>
    </row>
    <row r="3" spans="1:3" s="3" customFormat="1" ht="15">
      <c r="A3" s="1" t="s">
        <v>0</v>
      </c>
      <c r="B3" s="5" t="s">
        <v>409</v>
      </c>
      <c r="C3" s="215"/>
    </row>
    <row r="4" spans="1:3" s="3" customFormat="1" ht="15">
      <c r="A4" s="1" t="s">
        <v>1</v>
      </c>
      <c r="B4" s="29" t="s">
        <v>408</v>
      </c>
      <c r="C4" s="215"/>
    </row>
    <row r="5" spans="1:3" s="3" customFormat="1" ht="15">
      <c r="A5" s="1" t="s">
        <v>2</v>
      </c>
      <c r="B5" s="29" t="s">
        <v>382</v>
      </c>
      <c r="C5" s="215"/>
    </row>
    <row r="6" spans="1:3" s="3" customFormat="1" ht="15">
      <c r="A6" s="1" t="s">
        <v>3</v>
      </c>
      <c r="B6" s="7" t="s">
        <v>36</v>
      </c>
      <c r="C6" s="216"/>
    </row>
    <row r="7" spans="1:3" s="3" customFormat="1" ht="15">
      <c r="A7" s="1" t="s">
        <v>4</v>
      </c>
      <c r="B7" s="6" t="s">
        <v>366</v>
      </c>
      <c r="C7" s="215"/>
    </row>
    <row r="8" spans="1:3" s="3" customFormat="1" ht="15">
      <c r="A8" s="2" t="s">
        <v>159</v>
      </c>
      <c r="B8" s="13" t="s">
        <v>36</v>
      </c>
      <c r="C8" s="215"/>
    </row>
    <row r="9" spans="1:3" s="3" customFormat="1" ht="15">
      <c r="A9" s="1" t="s">
        <v>5</v>
      </c>
      <c r="B9" s="6">
        <v>1</v>
      </c>
      <c r="C9" s="215">
        <v>1</v>
      </c>
    </row>
    <row r="10" spans="1:3" s="3" customFormat="1" ht="15">
      <c r="A10" s="1" t="s">
        <v>6</v>
      </c>
      <c r="B10" s="6">
        <v>1</v>
      </c>
      <c r="C10" s="215">
        <v>1</v>
      </c>
    </row>
    <row r="11" spans="1:3" s="3" customFormat="1" ht="15">
      <c r="A11" s="1" t="s">
        <v>7</v>
      </c>
      <c r="B11" s="6">
        <v>1</v>
      </c>
      <c r="C11" s="215">
        <v>1</v>
      </c>
    </row>
    <row r="12" spans="1:3" s="3" customFormat="1" ht="15">
      <c r="A12" s="1" t="s">
        <v>33</v>
      </c>
      <c r="B12" s="6">
        <v>1</v>
      </c>
      <c r="C12" s="215">
        <v>2</v>
      </c>
    </row>
    <row r="13" spans="1:3" s="3" customFormat="1" ht="15">
      <c r="A13" s="1" t="s">
        <v>32</v>
      </c>
      <c r="B13" s="6">
        <v>1</v>
      </c>
      <c r="C13" s="215">
        <v>1</v>
      </c>
    </row>
    <row r="14" spans="1:3" s="3" customFormat="1" ht="15">
      <c r="A14" s="1" t="s">
        <v>31</v>
      </c>
      <c r="B14" s="7" t="s">
        <v>36</v>
      </c>
      <c r="C14" s="215">
        <v>1</v>
      </c>
    </row>
    <row r="15" spans="1:3" s="3" customFormat="1" ht="15">
      <c r="A15" s="1" t="s">
        <v>30</v>
      </c>
      <c r="B15" s="6">
        <v>1</v>
      </c>
      <c r="C15" s="215">
        <v>2</v>
      </c>
    </row>
    <row r="16" spans="1:3" s="3" customFormat="1" ht="15">
      <c r="A16" s="1" t="s">
        <v>29</v>
      </c>
      <c r="B16" s="6">
        <v>1</v>
      </c>
      <c r="C16" s="218">
        <v>1</v>
      </c>
    </row>
    <row r="17" spans="1:3" s="3" customFormat="1" ht="15">
      <c r="A17" s="1" t="s">
        <v>28</v>
      </c>
      <c r="B17" s="6">
        <v>3</v>
      </c>
      <c r="C17" s="215">
        <v>1</v>
      </c>
    </row>
    <row r="18" spans="1:3" s="3" customFormat="1" ht="15">
      <c r="A18" s="1" t="s">
        <v>21</v>
      </c>
      <c r="B18" s="6">
        <v>1</v>
      </c>
      <c r="C18" s="6" t="s">
        <v>384</v>
      </c>
    </row>
    <row r="19" spans="1:3" s="3" customFormat="1" ht="15">
      <c r="A19" s="1" t="s">
        <v>8</v>
      </c>
      <c r="B19" s="6">
        <v>1</v>
      </c>
      <c r="C19" s="215">
        <v>1</v>
      </c>
    </row>
    <row r="20" spans="1:3" s="3" customFormat="1" ht="15">
      <c r="A20" s="1" t="s">
        <v>27</v>
      </c>
      <c r="B20" s="6">
        <v>6</v>
      </c>
      <c r="C20" s="215"/>
    </row>
    <row r="21" spans="1:3" s="3" customFormat="1" ht="15">
      <c r="A21" s="1" t="s">
        <v>26</v>
      </c>
      <c r="B21" s="6">
        <v>5</v>
      </c>
      <c r="C21" s="215"/>
    </row>
    <row r="22" spans="1:3" s="3" customFormat="1" ht="15">
      <c r="A22" s="1" t="s">
        <v>364</v>
      </c>
      <c r="B22" s="6">
        <v>1</v>
      </c>
      <c r="C22" s="215">
        <v>1</v>
      </c>
    </row>
    <row r="23" spans="1:3" s="3" customFormat="1" ht="15">
      <c r="A23" s="1" t="s">
        <v>383</v>
      </c>
      <c r="B23" s="6">
        <v>1</v>
      </c>
      <c r="C23" s="13"/>
    </row>
    <row r="24" spans="1:3" s="3" customFormat="1" ht="15">
      <c r="A24" s="1" t="s">
        <v>114</v>
      </c>
      <c r="B24" s="6">
        <v>1</v>
      </c>
      <c r="C24" s="217">
        <v>1</v>
      </c>
    </row>
    <row r="25" spans="1:3" s="3" customFormat="1" ht="15">
      <c r="A25" s="1" t="s">
        <v>9</v>
      </c>
      <c r="B25" s="6">
        <v>1</v>
      </c>
      <c r="C25" s="215">
        <v>1</v>
      </c>
    </row>
    <row r="26" spans="1:3" s="3" customFormat="1" ht="15">
      <c r="A26" s="1" t="s">
        <v>10</v>
      </c>
      <c r="B26" s="6">
        <v>1</v>
      </c>
      <c r="C26" s="215">
        <v>1</v>
      </c>
    </row>
    <row r="27" spans="1:3" s="3" customFormat="1" ht="15">
      <c r="A27" s="1" t="s">
        <v>11</v>
      </c>
      <c r="B27" s="6">
        <v>1</v>
      </c>
      <c r="C27" s="215">
        <v>2</v>
      </c>
    </row>
    <row r="28" spans="1:3" s="3" customFormat="1" ht="15">
      <c r="A28" s="1" t="s">
        <v>115</v>
      </c>
      <c r="B28" s="6">
        <v>1</v>
      </c>
      <c r="C28" s="215">
        <v>1</v>
      </c>
    </row>
    <row r="29" spans="1:3" s="3" customFormat="1" ht="15">
      <c r="A29" s="1" t="s">
        <v>12</v>
      </c>
      <c r="B29" s="6">
        <v>1</v>
      </c>
      <c r="C29" s="215">
        <v>1</v>
      </c>
    </row>
    <row r="30" spans="1:3" s="3" customFormat="1" ht="15">
      <c r="A30" s="1" t="s">
        <v>13</v>
      </c>
      <c r="B30" s="6" t="s">
        <v>367</v>
      </c>
      <c r="C30" s="6" t="s">
        <v>367</v>
      </c>
    </row>
    <row r="31" spans="1:3" s="3" customFormat="1" ht="15">
      <c r="A31" s="1" t="s">
        <v>368</v>
      </c>
      <c r="B31" s="6">
        <v>1</v>
      </c>
      <c r="C31" s="215">
        <v>1</v>
      </c>
    </row>
    <row r="32" spans="1:3" s="3" customFormat="1" ht="15">
      <c r="A32" s="1" t="s">
        <v>369</v>
      </c>
      <c r="B32" s="6">
        <v>1</v>
      </c>
      <c r="C32" s="215">
        <v>1</v>
      </c>
    </row>
    <row r="33" spans="1:3" s="3" customFormat="1" ht="15">
      <c r="A33" s="1" t="s">
        <v>14</v>
      </c>
      <c r="B33" s="6">
        <v>1</v>
      </c>
      <c r="C33" s="218">
        <v>1</v>
      </c>
    </row>
    <row r="34" spans="1:3" s="3" customFormat="1" ht="15">
      <c r="A34" s="1" t="s">
        <v>25</v>
      </c>
      <c r="B34" s="6">
        <v>1</v>
      </c>
      <c r="C34" s="215">
        <v>1</v>
      </c>
    </row>
    <row r="35" spans="1:3" s="3" customFormat="1" ht="15">
      <c r="A35" s="1" t="s">
        <v>370</v>
      </c>
      <c r="B35" s="6">
        <v>1</v>
      </c>
      <c r="C35" s="215">
        <v>1</v>
      </c>
    </row>
    <row r="36" spans="1:3" s="3" customFormat="1" ht="15">
      <c r="A36" s="1" t="s">
        <v>353</v>
      </c>
      <c r="B36" s="6">
        <v>1</v>
      </c>
      <c r="C36" s="6">
        <v>1</v>
      </c>
    </row>
    <row r="37" spans="1:3" s="3" customFormat="1" ht="15">
      <c r="A37" s="1" t="s">
        <v>16</v>
      </c>
      <c r="B37" s="6">
        <v>0</v>
      </c>
      <c r="C37" s="215">
        <v>1</v>
      </c>
    </row>
    <row r="38" spans="1:3" s="3" customFormat="1" ht="15">
      <c r="A38" s="1" t="s">
        <v>371</v>
      </c>
      <c r="B38" s="6">
        <v>3</v>
      </c>
      <c r="C38" s="215">
        <v>3</v>
      </c>
    </row>
    <row r="39" spans="1:3" s="3" customFormat="1" ht="15">
      <c r="A39" s="1" t="s">
        <v>17</v>
      </c>
      <c r="B39" s="6">
        <v>1</v>
      </c>
      <c r="C39" s="215">
        <v>1</v>
      </c>
    </row>
    <row r="40" spans="1:3" s="3" customFormat="1" ht="15">
      <c r="A40" s="2" t="s">
        <v>23</v>
      </c>
      <c r="B40" s="6" t="s">
        <v>22</v>
      </c>
      <c r="C40" s="215" t="s">
        <v>22</v>
      </c>
    </row>
    <row r="41" spans="1:3" ht="15">
      <c r="A41" s="10" t="s">
        <v>24</v>
      </c>
      <c r="B41" s="6">
        <v>1</v>
      </c>
      <c r="C41" s="236">
        <v>1</v>
      </c>
    </row>
    <row r="42" spans="1:3" ht="15">
      <c r="A42" s="1" t="s">
        <v>117</v>
      </c>
      <c r="B42" s="204">
        <v>2</v>
      </c>
      <c r="C42" s="236" t="s">
        <v>119</v>
      </c>
    </row>
    <row r="43" spans="1:3" ht="15">
      <c r="A43" s="1" t="s">
        <v>118</v>
      </c>
      <c r="B43" s="6">
        <v>1</v>
      </c>
      <c r="C43" s="215">
        <v>1</v>
      </c>
    </row>
    <row r="44" spans="1:3" ht="15">
      <c r="A44" s="1" t="s">
        <v>120</v>
      </c>
      <c r="B44" s="6">
        <v>1</v>
      </c>
      <c r="C44" s="234">
        <v>1</v>
      </c>
    </row>
    <row r="45" spans="1:3" ht="15">
      <c r="A45" s="1" t="s">
        <v>121</v>
      </c>
      <c r="B45" s="6">
        <v>0</v>
      </c>
      <c r="C45" s="235"/>
    </row>
    <row r="46" spans="1:3" ht="15">
      <c r="A46" s="1" t="s">
        <v>361</v>
      </c>
      <c r="B46" s="6">
        <v>2</v>
      </c>
      <c r="C46" s="13"/>
    </row>
    <row r="47" spans="1:3" ht="15">
      <c r="A47" s="1"/>
      <c r="B47" s="12"/>
      <c r="C47" s="214"/>
    </row>
    <row r="48" spans="1:3" ht="15">
      <c r="A48" s="1"/>
      <c r="B48" s="12"/>
      <c r="C48" s="214"/>
    </row>
    <row r="49" spans="1:3" ht="15">
      <c r="A49" s="1"/>
      <c r="B49" s="4"/>
      <c r="C49" s="214"/>
    </row>
  </sheetData>
  <sheetProtection/>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R84"/>
  <sheetViews>
    <sheetView zoomScalePageLayoutView="0" workbookViewId="0" topLeftCell="A70">
      <selection activeCell="E80" sqref="E80"/>
    </sheetView>
  </sheetViews>
  <sheetFormatPr defaultColWidth="11.421875" defaultRowHeight="15"/>
  <cols>
    <col min="1" max="1" width="14.28125" style="0" customWidth="1"/>
    <col min="2" max="2" width="59.421875" style="0" customWidth="1"/>
  </cols>
  <sheetData>
    <row r="1" spans="2:18" ht="15">
      <c r="B1" s="135" t="s">
        <v>294</v>
      </c>
      <c r="C1" s="151"/>
      <c r="D1" s="152"/>
      <c r="E1" s="152"/>
      <c r="F1" s="152"/>
      <c r="G1" s="153"/>
      <c r="H1" s="120"/>
      <c r="I1" s="120"/>
      <c r="J1" s="131"/>
      <c r="K1" s="3"/>
      <c r="L1" s="3"/>
      <c r="M1" s="3"/>
      <c r="N1" s="3"/>
      <c r="O1" s="3"/>
      <c r="P1" s="3"/>
      <c r="Q1" s="3"/>
      <c r="R1" s="132"/>
    </row>
    <row r="2" spans="2:18" ht="15">
      <c r="B2" s="139" t="s">
        <v>296</v>
      </c>
      <c r="C2" s="122" t="s">
        <v>297</v>
      </c>
      <c r="D2" s="122" t="s">
        <v>137</v>
      </c>
      <c r="E2" s="122" t="s">
        <v>298</v>
      </c>
      <c r="F2" s="123" t="s">
        <v>299</v>
      </c>
      <c r="G2" s="154" t="s">
        <v>300</v>
      </c>
      <c r="H2" s="131"/>
      <c r="I2" s="120"/>
      <c r="J2" s="131"/>
      <c r="K2" s="3"/>
      <c r="L2" s="3"/>
      <c r="M2" s="3"/>
      <c r="N2" s="3"/>
      <c r="O2" s="3"/>
      <c r="P2" s="3"/>
      <c r="Q2" s="3"/>
      <c r="R2" s="132"/>
    </row>
    <row r="3" spans="2:18" ht="15">
      <c r="B3" s="139" t="s">
        <v>342</v>
      </c>
      <c r="C3" s="122">
        <v>393</v>
      </c>
      <c r="D3" s="122">
        <v>1</v>
      </c>
      <c r="E3" s="122">
        <f>C3/D3</f>
        <v>393</v>
      </c>
      <c r="F3" s="122">
        <v>413</v>
      </c>
      <c r="G3" s="140">
        <f aca="true" t="shared" si="0" ref="G3:G13">IF((F3=""),"",(F3-C3))</f>
        <v>20</v>
      </c>
      <c r="H3" s="131"/>
      <c r="I3" s="120"/>
      <c r="J3" s="131"/>
      <c r="K3" s="3"/>
      <c r="L3" s="3"/>
      <c r="M3" s="3"/>
      <c r="N3" s="3"/>
      <c r="O3" s="3"/>
      <c r="P3" s="3"/>
      <c r="Q3" s="3"/>
      <c r="R3" s="132"/>
    </row>
    <row r="4" spans="2:18" ht="15">
      <c r="B4" s="139" t="s">
        <v>341</v>
      </c>
      <c r="C4" s="122">
        <v>60</v>
      </c>
      <c r="D4" s="122">
        <v>1</v>
      </c>
      <c r="E4" s="122">
        <f aca="true" t="shared" si="1" ref="E4:E13">_XLL.ARRONDI.AU.MULTIPLE((C4/D4),1)</f>
        <v>60</v>
      </c>
      <c r="F4" s="122"/>
      <c r="G4" s="140">
        <f t="shared" si="0"/>
      </c>
      <c r="H4" s="131"/>
      <c r="I4" s="120"/>
      <c r="J4" s="131"/>
      <c r="K4" s="3"/>
      <c r="L4" s="3"/>
      <c r="M4" s="3"/>
      <c r="N4" s="3"/>
      <c r="O4" s="3"/>
      <c r="P4" s="3"/>
      <c r="Q4" s="3"/>
      <c r="R4" s="132"/>
    </row>
    <row r="5" spans="2:18" ht="15">
      <c r="B5" s="139" t="s">
        <v>343</v>
      </c>
      <c r="C5" s="122">
        <v>540</v>
      </c>
      <c r="D5" s="122">
        <v>1</v>
      </c>
      <c r="E5" s="122">
        <f t="shared" si="1"/>
        <v>540</v>
      </c>
      <c r="F5" s="122">
        <v>570</v>
      </c>
      <c r="G5" s="140">
        <f t="shared" si="0"/>
        <v>30</v>
      </c>
      <c r="H5" s="131"/>
      <c r="I5" s="120"/>
      <c r="J5" s="131"/>
      <c r="K5" s="3"/>
      <c r="L5" s="3"/>
      <c r="M5" s="3"/>
      <c r="N5" s="3"/>
      <c r="O5" s="3"/>
      <c r="P5" s="3"/>
      <c r="Q5" s="3"/>
      <c r="R5" s="132"/>
    </row>
    <row r="6" spans="2:18" ht="15">
      <c r="B6" s="139" t="s">
        <v>308</v>
      </c>
      <c r="C6" s="122">
        <v>1041</v>
      </c>
      <c r="D6" s="122">
        <v>6</v>
      </c>
      <c r="E6" s="122">
        <f t="shared" si="1"/>
        <v>174</v>
      </c>
      <c r="F6" s="122"/>
      <c r="G6" s="140">
        <f t="shared" si="0"/>
      </c>
      <c r="H6" s="131"/>
      <c r="I6" s="120"/>
      <c r="J6" s="131"/>
      <c r="K6" s="3"/>
      <c r="L6" s="3"/>
      <c r="M6" s="3"/>
      <c r="N6" s="3"/>
      <c r="O6" s="3"/>
      <c r="P6" s="3"/>
      <c r="Q6" s="3"/>
      <c r="R6" s="132"/>
    </row>
    <row r="7" spans="2:18" ht="15">
      <c r="B7" s="139" t="s">
        <v>309</v>
      </c>
      <c r="C7" s="122">
        <v>1400</v>
      </c>
      <c r="D7" s="122">
        <v>6</v>
      </c>
      <c r="E7" s="122">
        <f t="shared" si="1"/>
        <v>233</v>
      </c>
      <c r="F7" s="122"/>
      <c r="G7" s="140">
        <f t="shared" si="0"/>
      </c>
      <c r="H7" s="131"/>
      <c r="I7" s="120"/>
      <c r="J7" s="131"/>
      <c r="K7" s="3"/>
      <c r="L7" s="3"/>
      <c r="M7" s="3"/>
      <c r="N7" s="3"/>
      <c r="O7" s="3"/>
      <c r="P7" s="3"/>
      <c r="Q7" s="3"/>
      <c r="R7" s="132"/>
    </row>
    <row r="8" spans="2:18" ht="15">
      <c r="B8" s="139" t="s">
        <v>311</v>
      </c>
      <c r="C8" s="122">
        <v>100</v>
      </c>
      <c r="D8" s="122">
        <v>6</v>
      </c>
      <c r="E8" s="122">
        <f t="shared" si="1"/>
        <v>17</v>
      </c>
      <c r="F8" s="122">
        <v>113</v>
      </c>
      <c r="G8" s="140">
        <f t="shared" si="0"/>
        <v>13</v>
      </c>
      <c r="H8" s="131"/>
      <c r="I8" s="120"/>
      <c r="J8" s="131"/>
      <c r="K8" s="3"/>
      <c r="L8" s="3"/>
      <c r="M8" s="3"/>
      <c r="N8" s="3"/>
      <c r="O8" s="3"/>
      <c r="P8" s="3"/>
      <c r="Q8" s="3"/>
      <c r="R8" s="132"/>
    </row>
    <row r="9" spans="2:18" ht="15">
      <c r="B9" s="139" t="s">
        <v>312</v>
      </c>
      <c r="C9" s="122">
        <v>83</v>
      </c>
      <c r="D9" s="122">
        <v>1</v>
      </c>
      <c r="E9" s="122">
        <f t="shared" si="1"/>
        <v>83</v>
      </c>
      <c r="F9" s="122"/>
      <c r="G9" s="140">
        <f t="shared" si="0"/>
      </c>
      <c r="H9" s="131"/>
      <c r="I9" s="120"/>
      <c r="J9" s="131"/>
      <c r="K9" s="3"/>
      <c r="L9" s="3"/>
      <c r="M9" s="3"/>
      <c r="N9" s="3"/>
      <c r="O9" s="3"/>
      <c r="P9" s="3"/>
      <c r="Q9" s="3"/>
      <c r="R9" s="132"/>
    </row>
    <row r="10" spans="2:18" ht="15">
      <c r="B10" s="139" t="s">
        <v>385</v>
      </c>
      <c r="C10" s="122">
        <v>200</v>
      </c>
      <c r="D10" s="122">
        <v>2</v>
      </c>
      <c r="E10" s="122">
        <f t="shared" si="1"/>
        <v>100</v>
      </c>
      <c r="F10" s="122">
        <v>200</v>
      </c>
      <c r="G10" s="140">
        <f t="shared" si="0"/>
        <v>0</v>
      </c>
      <c r="H10" s="131"/>
      <c r="I10" s="120"/>
      <c r="J10" s="131"/>
      <c r="K10" s="3"/>
      <c r="L10" s="3"/>
      <c r="M10" s="3"/>
      <c r="N10" s="3"/>
      <c r="O10" s="3"/>
      <c r="P10" s="3"/>
      <c r="Q10" s="3"/>
      <c r="R10" s="132"/>
    </row>
    <row r="11" spans="2:18" ht="15">
      <c r="B11" s="139" t="s">
        <v>313</v>
      </c>
      <c r="C11" s="122">
        <v>500</v>
      </c>
      <c r="D11" s="122">
        <v>6</v>
      </c>
      <c r="E11" s="122">
        <f t="shared" si="1"/>
        <v>83</v>
      </c>
      <c r="F11" s="122"/>
      <c r="G11" s="140">
        <f t="shared" si="0"/>
      </c>
      <c r="H11" s="131"/>
      <c r="I11" s="120"/>
      <c r="J11" s="131"/>
      <c r="K11" s="3"/>
      <c r="L11" s="3"/>
      <c r="M11" s="3"/>
      <c r="N11" s="3"/>
      <c r="O11" s="3"/>
      <c r="P11" s="3"/>
      <c r="Q11" s="3"/>
      <c r="R11" s="132"/>
    </row>
    <row r="12" spans="2:18" ht="15">
      <c r="B12" s="139" t="s">
        <v>314</v>
      </c>
      <c r="C12" s="122">
        <v>300</v>
      </c>
      <c r="D12" s="122">
        <v>6</v>
      </c>
      <c r="E12" s="122">
        <f t="shared" si="1"/>
        <v>50</v>
      </c>
      <c r="F12" s="122"/>
      <c r="G12" s="140">
        <f t="shared" si="0"/>
      </c>
      <c r="H12" s="131"/>
      <c r="I12" s="120"/>
      <c r="J12" s="131"/>
      <c r="K12" s="3"/>
      <c r="L12" s="3"/>
      <c r="M12" s="3"/>
      <c r="N12" s="3"/>
      <c r="O12" s="3"/>
      <c r="P12" s="3"/>
      <c r="Q12" s="3"/>
      <c r="R12" s="132"/>
    </row>
    <row r="13" spans="2:18" ht="15.75" thickBot="1">
      <c r="B13" s="155" t="s">
        <v>315</v>
      </c>
      <c r="C13" s="156">
        <v>80</v>
      </c>
      <c r="D13" s="156">
        <v>6</v>
      </c>
      <c r="E13" s="156">
        <f t="shared" si="1"/>
        <v>13</v>
      </c>
      <c r="F13" s="156"/>
      <c r="G13" s="157">
        <f t="shared" si="0"/>
      </c>
      <c r="H13" s="131"/>
      <c r="I13" s="120"/>
      <c r="J13" s="131"/>
      <c r="K13" s="3"/>
      <c r="L13" s="3"/>
      <c r="M13" s="3"/>
      <c r="N13" s="3"/>
      <c r="O13" s="3"/>
      <c r="P13" s="3"/>
      <c r="Q13" s="3"/>
      <c r="R13" s="132"/>
    </row>
    <row r="14" spans="2:18" ht="15">
      <c r="B14" s="131"/>
      <c r="C14" s="134"/>
      <c r="D14" s="131"/>
      <c r="E14" s="131"/>
      <c r="F14" s="150"/>
      <c r="G14" s="131"/>
      <c r="H14" s="120"/>
      <c r="I14" s="120"/>
      <c r="J14" s="120"/>
      <c r="K14" s="131"/>
      <c r="L14" s="131"/>
      <c r="M14" s="131"/>
      <c r="N14" s="131"/>
      <c r="O14" s="131"/>
      <c r="P14" s="131"/>
      <c r="Q14" s="131"/>
      <c r="R14" s="132"/>
    </row>
    <row r="15" spans="2:18" ht="15.75" thickBot="1">
      <c r="B15" s="131"/>
      <c r="C15" s="134"/>
      <c r="D15" s="131"/>
      <c r="E15" s="121"/>
      <c r="F15" s="144" t="s">
        <v>316</v>
      </c>
      <c r="G15" s="124"/>
      <c r="H15" s="120"/>
      <c r="I15" s="120"/>
      <c r="J15" s="120"/>
      <c r="K15" s="132"/>
      <c r="L15" s="132"/>
      <c r="M15" s="132"/>
      <c r="N15" s="132"/>
      <c r="O15" s="132"/>
      <c r="P15" s="132"/>
      <c r="Q15" s="132"/>
      <c r="R15" s="132"/>
    </row>
    <row r="16" spans="2:18" ht="15.75" thickBot="1">
      <c r="B16" s="145" t="s">
        <v>317</v>
      </c>
      <c r="C16" s="146"/>
      <c r="D16" s="147"/>
      <c r="E16" s="148">
        <f>SUM(E3:E13)</f>
        <v>1746</v>
      </c>
      <c r="F16" s="149">
        <f>E16+SUM(G3:G13)</f>
        <v>1809</v>
      </c>
      <c r="G16" s="131"/>
      <c r="H16" s="120"/>
      <c r="I16" s="120"/>
      <c r="J16" s="120"/>
      <c r="K16" s="132"/>
      <c r="L16" s="132"/>
      <c r="M16" s="132"/>
      <c r="N16" s="132"/>
      <c r="O16" s="132"/>
      <c r="P16" s="132"/>
      <c r="Q16" s="132"/>
      <c r="R16" s="132"/>
    </row>
    <row r="17" spans="2:18" ht="15.75" thickBot="1">
      <c r="B17" s="131"/>
      <c r="C17" s="134"/>
      <c r="D17" s="131"/>
      <c r="E17" s="131"/>
      <c r="F17" s="131"/>
      <c r="G17" s="131"/>
      <c r="H17" s="131"/>
      <c r="I17" s="131"/>
      <c r="J17" s="120"/>
      <c r="K17" s="120"/>
      <c r="L17" s="120"/>
      <c r="M17" s="120"/>
      <c r="N17" s="120"/>
      <c r="O17" s="120"/>
      <c r="P17" s="120"/>
      <c r="Q17" s="120"/>
      <c r="R17" s="120"/>
    </row>
    <row r="18" spans="2:18" ht="15">
      <c r="B18" s="135" t="s">
        <v>318</v>
      </c>
      <c r="C18" s="136"/>
      <c r="D18" s="137" t="s">
        <v>302</v>
      </c>
      <c r="E18" s="137" t="s">
        <v>20</v>
      </c>
      <c r="F18" s="137" t="s">
        <v>319</v>
      </c>
      <c r="G18" s="137" t="s">
        <v>304</v>
      </c>
      <c r="H18" s="137" t="s">
        <v>305</v>
      </c>
      <c r="I18" s="138" t="s">
        <v>306</v>
      </c>
      <c r="J18" s="131"/>
      <c r="K18" s="120"/>
      <c r="L18" s="120"/>
      <c r="M18" s="120"/>
      <c r="N18" s="120"/>
      <c r="O18" s="120"/>
      <c r="P18" s="120"/>
      <c r="Q18" s="120"/>
      <c r="R18" s="120"/>
    </row>
    <row r="19" spans="2:18" ht="15">
      <c r="B19" s="139" t="s">
        <v>344</v>
      </c>
      <c r="C19" s="122">
        <v>50</v>
      </c>
      <c r="D19" s="122"/>
      <c r="E19" s="122"/>
      <c r="F19" s="122"/>
      <c r="G19" s="122"/>
      <c r="H19" s="122"/>
      <c r="I19" s="140"/>
      <c r="J19" s="131"/>
      <c r="K19" s="120"/>
      <c r="L19" s="120"/>
      <c r="M19" s="120"/>
      <c r="N19" s="120"/>
      <c r="O19" s="120"/>
      <c r="P19" s="120"/>
      <c r="Q19" s="120"/>
      <c r="R19" s="120"/>
    </row>
    <row r="20" spans="2:18" ht="15">
      <c r="B20" s="139" t="s">
        <v>320</v>
      </c>
      <c r="C20" s="122">
        <v>8</v>
      </c>
      <c r="D20" s="122">
        <v>2</v>
      </c>
      <c r="E20" s="122">
        <v>3</v>
      </c>
      <c r="F20" s="122">
        <v>1</v>
      </c>
      <c r="G20" s="122">
        <v>1</v>
      </c>
      <c r="H20" s="122">
        <v>3</v>
      </c>
      <c r="I20" s="140">
        <v>1</v>
      </c>
      <c r="J20" s="131"/>
      <c r="K20" s="120"/>
      <c r="L20" s="120"/>
      <c r="M20" s="120"/>
      <c r="N20" s="120"/>
      <c r="O20" s="120"/>
      <c r="P20" s="120"/>
      <c r="Q20" s="120"/>
      <c r="R20" s="120"/>
    </row>
    <row r="21" spans="2:18" ht="15">
      <c r="B21" s="139" t="s">
        <v>321</v>
      </c>
      <c r="C21" s="122">
        <v>35</v>
      </c>
      <c r="D21" s="122">
        <v>1</v>
      </c>
      <c r="E21" s="122">
        <v>1</v>
      </c>
      <c r="F21" s="122"/>
      <c r="G21" s="122">
        <v>1</v>
      </c>
      <c r="H21" s="122">
        <v>1</v>
      </c>
      <c r="I21" s="140"/>
      <c r="J21" s="131"/>
      <c r="K21" s="120"/>
      <c r="L21" s="120"/>
      <c r="M21" s="120"/>
      <c r="N21" s="120"/>
      <c r="O21" s="120"/>
      <c r="P21" s="120"/>
      <c r="Q21" s="120"/>
      <c r="R21" s="120"/>
    </row>
    <row r="22" spans="2:18" ht="15">
      <c r="B22" s="139" t="s">
        <v>322</v>
      </c>
      <c r="C22" s="122">
        <v>20</v>
      </c>
      <c r="D22" s="122">
        <v>2</v>
      </c>
      <c r="E22" s="122">
        <v>1</v>
      </c>
      <c r="F22" s="122"/>
      <c r="G22" s="122">
        <v>1</v>
      </c>
      <c r="H22" s="122">
        <v>1</v>
      </c>
      <c r="I22" s="140">
        <v>2</v>
      </c>
      <c r="J22" s="131"/>
      <c r="K22" s="120"/>
      <c r="L22" s="120"/>
      <c r="M22" s="120"/>
      <c r="N22" s="120"/>
      <c r="O22" s="120"/>
      <c r="P22" s="120"/>
      <c r="Q22" s="120"/>
      <c r="R22" s="120"/>
    </row>
    <row r="23" spans="2:18" ht="15">
      <c r="B23" s="139" t="s">
        <v>323</v>
      </c>
      <c r="C23" s="122">
        <v>30</v>
      </c>
      <c r="D23" s="122">
        <v>1</v>
      </c>
      <c r="E23" s="122">
        <v>1</v>
      </c>
      <c r="F23" s="122">
        <v>1</v>
      </c>
      <c r="G23" s="122">
        <v>1</v>
      </c>
      <c r="H23" s="122">
        <v>1</v>
      </c>
      <c r="I23" s="140">
        <v>1</v>
      </c>
      <c r="J23" s="131"/>
      <c r="K23" s="120"/>
      <c r="L23" s="120"/>
      <c r="M23" s="120"/>
      <c r="N23" s="120"/>
      <c r="O23" s="120"/>
      <c r="P23" s="120"/>
      <c r="Q23" s="120"/>
      <c r="R23" s="120"/>
    </row>
    <row r="24" spans="2:18" ht="15">
      <c r="B24" s="139" t="s">
        <v>324</v>
      </c>
      <c r="C24" s="122">
        <v>150</v>
      </c>
      <c r="D24" s="122"/>
      <c r="E24" s="122"/>
      <c r="F24" s="122">
        <v>1</v>
      </c>
      <c r="G24" s="122">
        <v>1</v>
      </c>
      <c r="H24" s="122"/>
      <c r="I24" s="140"/>
      <c r="J24" s="131"/>
      <c r="K24" s="120"/>
      <c r="L24" s="120"/>
      <c r="M24" s="120"/>
      <c r="N24" s="120"/>
      <c r="O24" s="120"/>
      <c r="P24" s="120"/>
      <c r="Q24" s="120"/>
      <c r="R24" s="120"/>
    </row>
    <row r="25" spans="2:18" ht="15">
      <c r="B25" s="139" t="s">
        <v>325</v>
      </c>
      <c r="C25" s="122">
        <v>10</v>
      </c>
      <c r="D25" s="122">
        <v>1</v>
      </c>
      <c r="E25" s="122"/>
      <c r="F25" s="122"/>
      <c r="G25" s="122"/>
      <c r="H25" s="122">
        <v>1</v>
      </c>
      <c r="I25" s="140"/>
      <c r="J25" s="131"/>
      <c r="K25" s="120"/>
      <c r="L25" s="120"/>
      <c r="M25" s="120"/>
      <c r="N25" s="120"/>
      <c r="O25" s="120"/>
      <c r="P25" s="120"/>
      <c r="Q25" s="120"/>
      <c r="R25" s="120"/>
    </row>
    <row r="26" spans="2:18" ht="15">
      <c r="B26" s="139" t="s">
        <v>326</v>
      </c>
      <c r="C26" s="122">
        <v>90</v>
      </c>
      <c r="D26" s="122"/>
      <c r="E26" s="122">
        <v>1</v>
      </c>
      <c r="F26" s="122"/>
      <c r="G26" s="122"/>
      <c r="H26" s="122">
        <v>1</v>
      </c>
      <c r="I26" s="140"/>
      <c r="J26" s="131"/>
      <c r="K26" s="120"/>
      <c r="L26" s="120"/>
      <c r="M26" s="120"/>
      <c r="N26" s="120"/>
      <c r="O26" s="120"/>
      <c r="P26" s="120"/>
      <c r="Q26" s="120"/>
      <c r="R26" s="120"/>
    </row>
    <row r="27" spans="2:18" ht="15">
      <c r="B27" s="139" t="s">
        <v>327</v>
      </c>
      <c r="C27" s="122">
        <v>300</v>
      </c>
      <c r="D27" s="122"/>
      <c r="E27" s="122"/>
      <c r="F27" s="122"/>
      <c r="G27" s="122"/>
      <c r="H27" s="122"/>
      <c r="I27" s="140"/>
      <c r="J27" s="131"/>
      <c r="K27" s="120"/>
      <c r="L27" s="120"/>
      <c r="M27" s="120"/>
      <c r="N27" s="120"/>
      <c r="O27" s="120"/>
      <c r="P27" s="120"/>
      <c r="Q27" s="120"/>
      <c r="R27" s="120"/>
    </row>
    <row r="28" spans="2:18" ht="15">
      <c r="B28" s="139" t="s">
        <v>328</v>
      </c>
      <c r="C28" s="122">
        <v>10</v>
      </c>
      <c r="D28" s="122"/>
      <c r="E28" s="122"/>
      <c r="F28" s="122"/>
      <c r="G28" s="122"/>
      <c r="H28" s="122"/>
      <c r="I28" s="140"/>
      <c r="J28" s="131"/>
      <c r="K28" s="120"/>
      <c r="L28" s="120"/>
      <c r="M28" s="120"/>
      <c r="N28" s="120"/>
      <c r="O28" s="120"/>
      <c r="P28" s="120"/>
      <c r="Q28" s="120"/>
      <c r="R28" s="120"/>
    </row>
    <row r="29" spans="2:18" ht="15">
      <c r="B29" s="139" t="s">
        <v>329</v>
      </c>
      <c r="C29" s="122">
        <v>26</v>
      </c>
      <c r="D29" s="122"/>
      <c r="E29" s="122">
        <v>2</v>
      </c>
      <c r="F29" s="122"/>
      <c r="G29" s="122"/>
      <c r="H29" s="122">
        <v>2</v>
      </c>
      <c r="I29" s="140"/>
      <c r="J29" s="131"/>
      <c r="K29" s="120"/>
      <c r="L29" s="120"/>
      <c r="M29" s="120"/>
      <c r="N29" s="120"/>
      <c r="O29" s="120"/>
      <c r="P29" s="120"/>
      <c r="Q29" s="120"/>
      <c r="R29" s="120"/>
    </row>
    <row r="30" spans="2:18" ht="15">
      <c r="B30" s="139" t="s">
        <v>330</v>
      </c>
      <c r="C30" s="122">
        <v>65</v>
      </c>
      <c r="D30" s="122">
        <v>1</v>
      </c>
      <c r="E30" s="122"/>
      <c r="F30" s="122">
        <v>1</v>
      </c>
      <c r="G30" s="122">
        <v>1</v>
      </c>
      <c r="H30" s="122"/>
      <c r="I30" s="140">
        <v>1</v>
      </c>
      <c r="J30" s="131"/>
      <c r="K30" s="120"/>
      <c r="L30" s="120"/>
      <c r="M30" s="120"/>
      <c r="N30" s="120"/>
      <c r="O30" s="120"/>
      <c r="P30" s="120"/>
      <c r="Q30" s="120"/>
      <c r="R30" s="120"/>
    </row>
    <row r="31" spans="2:18" ht="15.75" thickBot="1">
      <c r="B31" s="141" t="s">
        <v>331</v>
      </c>
      <c r="C31" s="142"/>
      <c r="D31" s="142">
        <f aca="true" t="shared" si="2" ref="D31:I31">SUMPRODUCT($C$19:$C$30,D19:D30)</f>
        <v>196</v>
      </c>
      <c r="E31" s="142">
        <f t="shared" si="2"/>
        <v>251</v>
      </c>
      <c r="F31" s="142">
        <f t="shared" si="2"/>
        <v>253</v>
      </c>
      <c r="G31" s="142">
        <f t="shared" si="2"/>
        <v>308</v>
      </c>
      <c r="H31" s="142">
        <f t="shared" si="2"/>
        <v>261</v>
      </c>
      <c r="I31" s="143">
        <f t="shared" si="2"/>
        <v>143</v>
      </c>
      <c r="J31" s="131"/>
      <c r="K31" s="120"/>
      <c r="L31" s="120"/>
      <c r="M31" s="120"/>
      <c r="N31" s="120"/>
      <c r="O31" s="120"/>
      <c r="P31" s="120"/>
      <c r="Q31" s="120"/>
      <c r="R31" s="120"/>
    </row>
    <row r="32" spans="1:18" ht="15">
      <c r="A32" s="3"/>
      <c r="B32" s="131"/>
      <c r="C32" s="134"/>
      <c r="D32" s="131"/>
      <c r="E32" s="131"/>
      <c r="F32" s="131"/>
      <c r="G32" s="131"/>
      <c r="H32" s="131"/>
      <c r="I32" s="131"/>
      <c r="J32" s="120"/>
      <c r="K32" s="120"/>
      <c r="L32" s="120"/>
      <c r="M32" s="120"/>
      <c r="N32" s="120"/>
      <c r="O32" s="120"/>
      <c r="P32" s="120"/>
      <c r="Q32" s="120"/>
      <c r="R32" s="120"/>
    </row>
    <row r="33" spans="1:18" ht="15.75" thickBot="1">
      <c r="A33" s="3"/>
      <c r="B33" s="131"/>
      <c r="C33" s="134"/>
      <c r="D33" s="131"/>
      <c r="E33" s="131"/>
      <c r="F33" s="131"/>
      <c r="G33" s="131"/>
      <c r="H33" s="131"/>
      <c r="I33" s="131"/>
      <c r="J33" s="120"/>
      <c r="K33" s="120"/>
      <c r="L33" s="120"/>
      <c r="M33" s="120"/>
      <c r="N33" s="120"/>
      <c r="O33" s="120"/>
      <c r="P33" s="120"/>
      <c r="Q33" s="120"/>
      <c r="R33" s="120"/>
    </row>
    <row r="34" spans="2:18" ht="15">
      <c r="B34" s="135" t="s">
        <v>332</v>
      </c>
      <c r="C34" s="136"/>
      <c r="D34" s="164" t="s">
        <v>302</v>
      </c>
      <c r="E34" s="164" t="s">
        <v>20</v>
      </c>
      <c r="F34" s="164" t="s">
        <v>319</v>
      </c>
      <c r="G34" s="164" t="s">
        <v>304</v>
      </c>
      <c r="H34" s="165" t="s">
        <v>305</v>
      </c>
      <c r="I34" s="166" t="s">
        <v>306</v>
      </c>
      <c r="J34" s="120"/>
      <c r="K34" s="120"/>
      <c r="L34" s="120"/>
      <c r="M34" s="120"/>
      <c r="N34" s="120"/>
      <c r="O34" s="120"/>
      <c r="P34" s="120"/>
      <c r="Q34" s="120"/>
      <c r="R34" s="120"/>
    </row>
    <row r="35" spans="2:18" ht="15">
      <c r="B35" s="139" t="s">
        <v>0</v>
      </c>
      <c r="C35" s="122"/>
      <c r="D35" s="1">
        <v>40</v>
      </c>
      <c r="E35" s="1">
        <v>40</v>
      </c>
      <c r="F35" s="1">
        <v>40</v>
      </c>
      <c r="G35" s="1">
        <v>170</v>
      </c>
      <c r="H35" s="125">
        <v>40</v>
      </c>
      <c r="I35" s="160">
        <v>40</v>
      </c>
      <c r="J35" s="120"/>
      <c r="K35" s="167"/>
      <c r="L35" s="131"/>
      <c r="M35" s="131"/>
      <c r="N35" s="131"/>
      <c r="O35" s="132"/>
      <c r="P35" s="120"/>
      <c r="Q35" s="120"/>
      <c r="R35" s="120"/>
    </row>
    <row r="36" spans="2:18" ht="15">
      <c r="B36" s="139" t="s">
        <v>1</v>
      </c>
      <c r="C36" s="122"/>
      <c r="D36" s="1">
        <v>170</v>
      </c>
      <c r="E36" s="1">
        <v>170</v>
      </c>
      <c r="F36" s="1"/>
      <c r="G36" s="1"/>
      <c r="H36" s="125"/>
      <c r="I36" s="160"/>
      <c r="J36" s="120"/>
      <c r="K36" s="167"/>
      <c r="L36" s="133"/>
      <c r="M36" s="133"/>
      <c r="N36" s="133"/>
      <c r="O36" s="132"/>
      <c r="P36" s="120"/>
      <c r="Q36" s="120"/>
      <c r="R36" s="120"/>
    </row>
    <row r="37" spans="2:18" ht="15">
      <c r="B37" s="139" t="s">
        <v>376</v>
      </c>
      <c r="C37" s="122"/>
      <c r="D37" s="1">
        <v>7</v>
      </c>
      <c r="E37" s="1">
        <v>7</v>
      </c>
      <c r="F37" s="1"/>
      <c r="G37" s="1"/>
      <c r="H37" s="125"/>
      <c r="I37" s="160"/>
      <c r="J37" s="120"/>
      <c r="K37" s="167"/>
      <c r="L37" s="133"/>
      <c r="M37" s="133"/>
      <c r="N37" s="133"/>
      <c r="O37" s="132"/>
      <c r="P37" s="120"/>
      <c r="Q37" s="120"/>
      <c r="R37" s="120"/>
    </row>
    <row r="38" spans="2:18" ht="15">
      <c r="B38" s="139" t="s">
        <v>2</v>
      </c>
      <c r="C38" s="122"/>
      <c r="D38" s="1">
        <v>450</v>
      </c>
      <c r="E38" s="1"/>
      <c r="F38" s="1"/>
      <c r="G38" s="1"/>
      <c r="H38" s="125"/>
      <c r="I38" s="160"/>
      <c r="J38" s="120"/>
      <c r="K38" s="167"/>
      <c r="L38" s="133"/>
      <c r="M38" s="133"/>
      <c r="N38" s="133"/>
      <c r="O38" s="132"/>
      <c r="P38" s="120"/>
      <c r="Q38" s="120"/>
      <c r="R38" s="120"/>
    </row>
    <row r="39" spans="2:18" ht="15">
      <c r="B39" s="139" t="s">
        <v>333</v>
      </c>
      <c r="C39" s="122"/>
      <c r="D39" s="1">
        <v>25</v>
      </c>
      <c r="E39" s="1"/>
      <c r="F39" s="1"/>
      <c r="G39" s="1"/>
      <c r="H39" s="159"/>
      <c r="I39" s="160"/>
      <c r="J39" s="120"/>
      <c r="K39" s="167"/>
      <c r="L39" s="133"/>
      <c r="M39" s="133"/>
      <c r="N39" s="133"/>
      <c r="O39" s="132"/>
      <c r="P39" s="120"/>
      <c r="Q39" s="120"/>
      <c r="R39" s="120"/>
    </row>
    <row r="40" spans="2:18" ht="15">
      <c r="B40" s="139" t="s">
        <v>334</v>
      </c>
      <c r="C40" s="122" t="s">
        <v>347</v>
      </c>
      <c r="D40" s="1"/>
      <c r="E40" s="1"/>
      <c r="F40" s="1"/>
      <c r="G40" s="1"/>
      <c r="H40" s="159"/>
      <c r="I40" s="160"/>
      <c r="J40" s="120"/>
      <c r="K40" s="167"/>
      <c r="L40" s="133"/>
      <c r="M40" s="133"/>
      <c r="N40" s="133"/>
      <c r="O40" s="132"/>
      <c r="P40" s="120"/>
      <c r="Q40" s="120"/>
      <c r="R40" s="120"/>
    </row>
    <row r="41" spans="2:18" ht="15">
      <c r="B41" s="139" t="s">
        <v>3</v>
      </c>
      <c r="C41" s="127" t="str">
        <f>HYPERLINK("http://www.cyclo-randonnee.fr/rechaud-20/rechaud-deporte-a-gaz-edelride-opilio-1063.html","lien")</f>
        <v>lien</v>
      </c>
      <c r="D41" s="1"/>
      <c r="E41" s="1"/>
      <c r="F41" s="1"/>
      <c r="G41" s="1"/>
      <c r="H41" s="125"/>
      <c r="I41" s="160"/>
      <c r="J41" s="120"/>
      <c r="K41" s="167"/>
      <c r="L41" s="133"/>
      <c r="M41" s="133"/>
      <c r="N41" s="133"/>
      <c r="O41" s="132"/>
      <c r="P41" s="120"/>
      <c r="Q41" s="120"/>
      <c r="R41" s="120"/>
    </row>
    <row r="42" spans="2:18" ht="15">
      <c r="B42" s="139" t="s">
        <v>372</v>
      </c>
      <c r="C42" s="127"/>
      <c r="D42" s="1">
        <v>14</v>
      </c>
      <c r="E42" s="1"/>
      <c r="F42" s="1"/>
      <c r="G42" s="1"/>
      <c r="H42" s="125"/>
      <c r="I42" s="160"/>
      <c r="J42" s="120"/>
      <c r="K42" s="167"/>
      <c r="L42" s="133"/>
      <c r="M42" s="133"/>
      <c r="N42" s="133"/>
      <c r="O42" s="132"/>
      <c r="P42" s="120"/>
      <c r="Q42" s="120"/>
      <c r="R42" s="120"/>
    </row>
    <row r="43" spans="2:18" ht="15">
      <c r="B43" s="139" t="s">
        <v>357</v>
      </c>
      <c r="C43" s="122"/>
      <c r="D43" s="1">
        <v>9</v>
      </c>
      <c r="E43" s="1"/>
      <c r="F43" s="1"/>
      <c r="G43" s="1"/>
      <c r="H43" s="125"/>
      <c r="I43" s="160"/>
      <c r="J43" s="120"/>
      <c r="K43" s="167"/>
      <c r="L43" s="133"/>
      <c r="M43" s="133"/>
      <c r="N43" s="133"/>
      <c r="O43" s="132"/>
      <c r="P43" s="120"/>
      <c r="Q43" s="120"/>
      <c r="R43" s="120"/>
    </row>
    <row r="44" spans="2:18" ht="15">
      <c r="B44" s="199" t="s">
        <v>361</v>
      </c>
      <c r="C44" s="200"/>
      <c r="D44" s="201">
        <v>40</v>
      </c>
      <c r="E44" s="201"/>
      <c r="F44" s="201"/>
      <c r="G44" s="201"/>
      <c r="H44" s="202"/>
      <c r="I44" s="203"/>
      <c r="J44" s="120"/>
      <c r="K44" s="167"/>
      <c r="L44" s="133"/>
      <c r="M44" s="133"/>
      <c r="N44" s="133"/>
      <c r="O44" s="132"/>
      <c r="P44" s="120"/>
      <c r="Q44" s="120"/>
      <c r="R44" s="120"/>
    </row>
    <row r="45" spans="2:18" ht="15">
      <c r="B45" s="199" t="s">
        <v>375</v>
      </c>
      <c r="C45" s="200"/>
      <c r="D45" s="201">
        <v>230</v>
      </c>
      <c r="E45" s="201"/>
      <c r="F45" s="201"/>
      <c r="G45" s="201"/>
      <c r="H45" s="202"/>
      <c r="I45" s="203"/>
      <c r="J45" s="120"/>
      <c r="K45" s="167"/>
      <c r="L45" s="133"/>
      <c r="M45" s="133"/>
      <c r="N45" s="133"/>
      <c r="O45" s="132"/>
      <c r="P45" s="120"/>
      <c r="Q45" s="120"/>
      <c r="R45" s="120"/>
    </row>
    <row r="46" spans="2:18" ht="15">
      <c r="B46" s="199" t="s">
        <v>379</v>
      </c>
      <c r="C46" s="200"/>
      <c r="D46" s="201">
        <v>15</v>
      </c>
      <c r="E46" s="201">
        <v>15</v>
      </c>
      <c r="F46" s="201"/>
      <c r="G46" s="201"/>
      <c r="H46" s="202"/>
      <c r="I46" s="203"/>
      <c r="J46" s="120"/>
      <c r="K46" s="167"/>
      <c r="L46" s="133"/>
      <c r="M46" s="133"/>
      <c r="N46" s="133"/>
      <c r="O46" s="132"/>
      <c r="P46" s="120"/>
      <c r="Q46" s="120"/>
      <c r="R46" s="120"/>
    </row>
    <row r="47" spans="2:18" ht="15.75" thickBot="1">
      <c r="B47" s="155" t="s">
        <v>346</v>
      </c>
      <c r="C47" s="161"/>
      <c r="D47" s="115"/>
      <c r="E47" s="115"/>
      <c r="F47" s="115"/>
      <c r="G47" s="115"/>
      <c r="H47" s="162"/>
      <c r="I47" s="163"/>
      <c r="J47" s="120"/>
      <c r="K47" s="167"/>
      <c r="L47" s="133"/>
      <c r="M47" s="133"/>
      <c r="N47" s="133"/>
      <c r="O47" s="132"/>
      <c r="P47" s="120"/>
      <c r="Q47" s="120"/>
      <c r="R47" s="120"/>
    </row>
    <row r="48" spans="2:18" ht="15.75" thickBot="1">
      <c r="B48" s="131"/>
      <c r="C48" s="134"/>
      <c r="D48" s="131"/>
      <c r="E48" s="131"/>
      <c r="F48" s="131"/>
      <c r="G48" s="131"/>
      <c r="H48" s="131"/>
      <c r="I48" s="131"/>
      <c r="J48" s="131"/>
      <c r="K48" s="132"/>
      <c r="L48" s="132"/>
      <c r="M48" s="132"/>
      <c r="N48" s="132"/>
      <c r="O48" s="132"/>
      <c r="P48" s="120"/>
      <c r="Q48" s="120"/>
      <c r="R48" s="120"/>
    </row>
    <row r="49" spans="2:18" ht="15">
      <c r="B49" s="135" t="s">
        <v>335</v>
      </c>
      <c r="C49" s="151"/>
      <c r="D49" s="197" t="s">
        <v>348</v>
      </c>
      <c r="E49" s="197"/>
      <c r="F49" s="197"/>
      <c r="G49" s="197"/>
      <c r="H49" s="197"/>
      <c r="I49" s="198"/>
      <c r="J49" s="133"/>
      <c r="Q49" s="120"/>
      <c r="R49" s="120"/>
    </row>
    <row r="50" spans="2:18" ht="28.5">
      <c r="B50" s="170" t="s">
        <v>350</v>
      </c>
      <c r="C50" s="128"/>
      <c r="D50" s="128" t="s">
        <v>302</v>
      </c>
      <c r="E50" s="122" t="s">
        <v>20</v>
      </c>
      <c r="F50" s="122" t="s">
        <v>319</v>
      </c>
      <c r="G50" s="122" t="s">
        <v>304</v>
      </c>
      <c r="H50" s="122" t="s">
        <v>305</v>
      </c>
      <c r="I50" s="140" t="s">
        <v>306</v>
      </c>
      <c r="J50" s="133"/>
      <c r="Q50" s="120"/>
      <c r="R50" s="120"/>
    </row>
    <row r="51" spans="2:18" ht="15">
      <c r="B51" s="171" t="s">
        <v>110</v>
      </c>
      <c r="C51" s="129"/>
      <c r="D51" s="130">
        <f>SUM(D52:D81)</f>
        <v>1155</v>
      </c>
      <c r="E51" s="130">
        <f>SUM(E52:E81)</f>
        <v>553</v>
      </c>
      <c r="F51" s="130">
        <f>SUM(F52:F81)</f>
        <v>3</v>
      </c>
      <c r="G51" s="130">
        <f>SUM(G52:G81)</f>
        <v>3</v>
      </c>
      <c r="H51" s="130">
        <f>SUM(H52:H81)</f>
        <v>9</v>
      </c>
      <c r="I51" s="172">
        <f>SUM(I52:I81)</f>
        <v>7</v>
      </c>
      <c r="J51" s="133"/>
      <c r="Q51" s="120"/>
      <c r="R51" s="120"/>
    </row>
    <row r="52" spans="2:18" ht="15">
      <c r="B52" s="139" t="s">
        <v>5</v>
      </c>
      <c r="C52" s="127" t="str">
        <f>HYPERLINK("http://www.decathlon.fr/poncho-rain-cut-id_8170014.html","lien")</f>
        <v>lien</v>
      </c>
      <c r="D52" s="122"/>
      <c r="E52" s="122"/>
      <c r="F52" s="122"/>
      <c r="G52" s="122"/>
      <c r="H52" s="122">
        <v>1</v>
      </c>
      <c r="I52" s="140"/>
      <c r="J52" s="133"/>
      <c r="Q52" s="120"/>
      <c r="R52" s="120"/>
    </row>
    <row r="53" spans="2:18" ht="15">
      <c r="B53" s="139" t="s">
        <v>6</v>
      </c>
      <c r="C53" s="127" t="str">
        <f>HYPERLINK("http://www.decathlon.fr/doudoune-homme-doondoon-maxi-warm-emboss-id_8187626.html","lien")</f>
        <v>lien</v>
      </c>
      <c r="D53" s="122">
        <v>200</v>
      </c>
      <c r="E53" s="122">
        <v>100</v>
      </c>
      <c r="F53" s="122"/>
      <c r="G53" s="122">
        <v>1</v>
      </c>
      <c r="H53" s="126">
        <v>1</v>
      </c>
      <c r="I53" s="140">
        <v>1</v>
      </c>
      <c r="J53" s="133"/>
      <c r="Q53" s="120"/>
      <c r="R53" s="120"/>
    </row>
    <row r="54" spans="2:18" ht="15">
      <c r="B54" s="139" t="s">
        <v>7</v>
      </c>
      <c r="C54" s="127" t="str">
        <f>HYPERLINK("http://www.decathlon.fr/surpantalon-forclaz-200-id_8039740.html","lien")</f>
        <v>lien</v>
      </c>
      <c r="D54" s="122">
        <v>100</v>
      </c>
      <c r="E54" s="122">
        <v>50</v>
      </c>
      <c r="F54" s="122">
        <v>1</v>
      </c>
      <c r="G54" s="122">
        <v>1</v>
      </c>
      <c r="H54" s="122"/>
      <c r="I54" s="140"/>
      <c r="J54" s="133"/>
      <c r="Q54" s="120"/>
      <c r="R54" s="120"/>
    </row>
    <row r="55" spans="2:18" ht="15">
      <c r="B55" s="139" t="s">
        <v>362</v>
      </c>
      <c r="C55" s="127"/>
      <c r="D55" s="122">
        <v>50</v>
      </c>
      <c r="E55" s="122">
        <v>50</v>
      </c>
      <c r="F55" s="122"/>
      <c r="G55" s="122"/>
      <c r="H55" s="122">
        <v>0.5</v>
      </c>
      <c r="I55" s="140"/>
      <c r="J55" s="133"/>
      <c r="Q55" s="120"/>
      <c r="R55" s="120"/>
    </row>
    <row r="56" spans="2:18" ht="15">
      <c r="B56" s="139" t="s">
        <v>32</v>
      </c>
      <c r="C56" s="127"/>
      <c r="D56" s="122"/>
      <c r="E56" s="122"/>
      <c r="F56" s="122"/>
      <c r="G56" s="122"/>
      <c r="H56" s="122"/>
      <c r="I56" s="140">
        <v>1</v>
      </c>
      <c r="J56" s="133"/>
      <c r="Q56" s="120"/>
      <c r="R56" s="120"/>
    </row>
    <row r="57" spans="2:18" ht="15">
      <c r="B57" s="139" t="s">
        <v>31</v>
      </c>
      <c r="C57" s="127"/>
      <c r="D57" s="122"/>
      <c r="E57" s="122"/>
      <c r="F57" s="122"/>
      <c r="G57" s="122"/>
      <c r="H57" s="122"/>
      <c r="I57" s="140"/>
      <c r="J57" s="133"/>
      <c r="Q57" s="120"/>
      <c r="R57" s="120"/>
    </row>
    <row r="58" spans="2:18" ht="15">
      <c r="B58" s="139" t="s">
        <v>352</v>
      </c>
      <c r="C58" s="127"/>
      <c r="D58" s="122"/>
      <c r="E58" s="122">
        <v>50</v>
      </c>
      <c r="F58" s="122"/>
      <c r="G58" s="122"/>
      <c r="H58" s="122">
        <v>0.5</v>
      </c>
      <c r="I58" s="140"/>
      <c r="J58" s="133"/>
      <c r="Q58" s="120"/>
      <c r="R58" s="120"/>
    </row>
    <row r="59" spans="2:18" ht="15">
      <c r="B59" s="139" t="s">
        <v>29</v>
      </c>
      <c r="C59" s="127"/>
      <c r="D59" s="122">
        <v>35</v>
      </c>
      <c r="E59" s="122">
        <v>20</v>
      </c>
      <c r="F59" s="122"/>
      <c r="G59" s="122"/>
      <c r="H59" s="122"/>
      <c r="I59" s="140"/>
      <c r="J59" s="133"/>
      <c r="Q59" s="120"/>
      <c r="R59" s="120"/>
    </row>
    <row r="60" spans="2:18" ht="15">
      <c r="B60" s="139" t="s">
        <v>351</v>
      </c>
      <c r="C60" s="127"/>
      <c r="D60" s="122"/>
      <c r="E60" s="122">
        <v>20</v>
      </c>
      <c r="F60" s="122"/>
      <c r="G60" s="122"/>
      <c r="H60" s="122"/>
      <c r="I60" s="140"/>
      <c r="J60" s="133"/>
      <c r="Q60" s="120"/>
      <c r="R60" s="120"/>
    </row>
    <row r="61" spans="2:18" ht="15">
      <c r="B61" s="139" t="s">
        <v>28</v>
      </c>
      <c r="C61" s="127"/>
      <c r="D61" s="122">
        <v>60</v>
      </c>
      <c r="E61" s="122">
        <v>20</v>
      </c>
      <c r="F61" s="122"/>
      <c r="G61" s="122"/>
      <c r="H61" s="122"/>
      <c r="I61" s="140"/>
      <c r="J61" s="133"/>
      <c r="Q61" s="120"/>
      <c r="R61" s="120"/>
    </row>
    <row r="62" spans="2:18" ht="15">
      <c r="B62" s="139" t="s">
        <v>8</v>
      </c>
      <c r="C62" s="127" t="str">
        <f>HYPERLINK("http://www.decathlon.fr/exit-2-peak-gtx-id_8169371.html","lien")</f>
        <v>lien</v>
      </c>
      <c r="D62" s="122">
        <v>60</v>
      </c>
      <c r="E62" s="122">
        <v>70</v>
      </c>
      <c r="F62" s="122"/>
      <c r="G62" s="122"/>
      <c r="H62" s="122">
        <v>1</v>
      </c>
      <c r="I62" s="140">
        <v>1</v>
      </c>
      <c r="J62" s="133"/>
      <c r="Q62" s="120"/>
      <c r="R62" s="120"/>
    </row>
    <row r="63" spans="2:18" ht="15">
      <c r="B63" s="139" t="s">
        <v>363</v>
      </c>
      <c r="C63" s="127"/>
      <c r="D63" s="122">
        <v>20</v>
      </c>
      <c r="E63" s="122"/>
      <c r="F63" s="122"/>
      <c r="G63" s="122"/>
      <c r="H63" s="122"/>
      <c r="I63" s="140"/>
      <c r="J63" s="133"/>
      <c r="Q63" s="120"/>
      <c r="R63" s="120"/>
    </row>
    <row r="64" spans="2:18" ht="15">
      <c r="B64" s="139" t="s">
        <v>26</v>
      </c>
      <c r="C64" s="127"/>
      <c r="D64" s="122">
        <v>50</v>
      </c>
      <c r="E64" s="122"/>
      <c r="F64" s="122"/>
      <c r="G64" s="122"/>
      <c r="H64" s="122"/>
      <c r="I64" s="140"/>
      <c r="J64" s="133"/>
      <c r="Q64" s="120"/>
      <c r="R64" s="120"/>
    </row>
    <row r="65" spans="2:18" ht="15">
      <c r="B65" s="139" t="s">
        <v>364</v>
      </c>
      <c r="C65" s="127" t="str">
        <f>HYPERLINK("http://www.decathlon.fr/chaussettes-neoprene-id_3744073.html","lien")</f>
        <v>lien</v>
      </c>
      <c r="D65" s="122"/>
      <c r="E65" s="122">
        <v>30</v>
      </c>
      <c r="F65" s="122">
        <v>1</v>
      </c>
      <c r="G65" s="122">
        <v>1</v>
      </c>
      <c r="H65" s="122">
        <v>1</v>
      </c>
      <c r="I65" s="140"/>
      <c r="J65" s="133"/>
      <c r="Q65" s="120"/>
      <c r="R65" s="120"/>
    </row>
    <row r="66" spans="2:18" ht="15">
      <c r="B66" s="139" t="s">
        <v>336</v>
      </c>
      <c r="C66" s="186" t="s">
        <v>354</v>
      </c>
      <c r="D66" s="122">
        <v>8</v>
      </c>
      <c r="E66" s="122"/>
      <c r="F66" s="122"/>
      <c r="G66" s="122"/>
      <c r="H66" s="122"/>
      <c r="I66" s="140"/>
      <c r="J66" s="133"/>
      <c r="Q66" s="120"/>
      <c r="R66" s="120"/>
    </row>
    <row r="67" spans="2:18" ht="15">
      <c r="B67" s="139" t="s">
        <v>9</v>
      </c>
      <c r="C67" s="127"/>
      <c r="D67" s="122">
        <v>25</v>
      </c>
      <c r="E67" s="122">
        <v>20</v>
      </c>
      <c r="F67" s="122"/>
      <c r="G67" s="122"/>
      <c r="H67" s="122"/>
      <c r="I67" s="140"/>
      <c r="J67" s="133"/>
      <c r="Q67" s="120"/>
      <c r="R67" s="120"/>
    </row>
    <row r="68" spans="2:18" ht="15">
      <c r="B68" s="139" t="s">
        <v>10</v>
      </c>
      <c r="C68" s="127"/>
      <c r="D68" s="122"/>
      <c r="E68" s="122"/>
      <c r="F68" s="122"/>
      <c r="G68" s="122"/>
      <c r="H68" s="122"/>
      <c r="I68" s="140">
        <v>1</v>
      </c>
      <c r="J68" s="133"/>
      <c r="Q68" s="120"/>
      <c r="R68" s="120"/>
    </row>
    <row r="69" spans="2:18" ht="15">
      <c r="B69" s="139" t="s">
        <v>11</v>
      </c>
      <c r="C69" s="127"/>
      <c r="D69" s="122"/>
      <c r="E69" s="122"/>
      <c r="F69" s="122"/>
      <c r="G69" s="122"/>
      <c r="H69" s="122"/>
      <c r="I69" s="140"/>
      <c r="J69" s="133"/>
      <c r="Q69" s="120"/>
      <c r="R69" s="120"/>
    </row>
    <row r="70" spans="2:18" ht="15">
      <c r="B70" s="139" t="s">
        <v>12</v>
      </c>
      <c r="C70" s="127"/>
      <c r="D70" s="122"/>
      <c r="E70" s="126"/>
      <c r="F70" s="126"/>
      <c r="G70" s="126"/>
      <c r="H70" s="126"/>
      <c r="I70" s="173"/>
      <c r="J70" s="133"/>
      <c r="Q70" s="120"/>
      <c r="R70" s="120"/>
    </row>
    <row r="71" spans="2:18" ht="15">
      <c r="B71" s="139" t="s">
        <v>356</v>
      </c>
      <c r="C71" s="127"/>
      <c r="D71" s="122">
        <v>40</v>
      </c>
      <c r="E71" s="126">
        <v>40</v>
      </c>
      <c r="F71" s="126"/>
      <c r="G71" s="126"/>
      <c r="H71" s="126">
        <v>1</v>
      </c>
      <c r="I71" s="173"/>
      <c r="J71" s="133"/>
      <c r="Q71" s="120"/>
      <c r="R71" s="120"/>
    </row>
    <row r="72" spans="2:18" ht="15">
      <c r="B72" s="139" t="s">
        <v>337</v>
      </c>
      <c r="C72" s="127"/>
      <c r="D72" s="122">
        <v>400</v>
      </c>
      <c r="E72" s="126"/>
      <c r="F72" s="126"/>
      <c r="G72" s="126"/>
      <c r="H72" s="126">
        <v>1</v>
      </c>
      <c r="I72" s="173">
        <v>1</v>
      </c>
      <c r="J72" s="133"/>
      <c r="Q72" s="120"/>
      <c r="R72" s="120"/>
    </row>
    <row r="73" spans="2:18" ht="15">
      <c r="B73" s="139" t="s">
        <v>14</v>
      </c>
      <c r="C73" s="127"/>
      <c r="D73" s="122"/>
      <c r="E73" s="126"/>
      <c r="F73" s="126"/>
      <c r="G73" s="126"/>
      <c r="H73" s="126"/>
      <c r="I73" s="173"/>
      <c r="J73" s="133"/>
      <c r="Q73" s="120"/>
      <c r="R73" s="120"/>
    </row>
    <row r="74" spans="2:18" ht="15">
      <c r="B74" s="139" t="s">
        <v>338</v>
      </c>
      <c r="C74" s="127"/>
      <c r="D74" s="122">
        <v>11</v>
      </c>
      <c r="E74" s="126"/>
      <c r="F74" s="126"/>
      <c r="G74" s="126"/>
      <c r="H74" s="126"/>
      <c r="I74" s="173"/>
      <c r="J74" s="133"/>
      <c r="Q74" s="120"/>
      <c r="R74" s="120"/>
    </row>
    <row r="75" spans="2:18" ht="15">
      <c r="B75" s="139" t="s">
        <v>15</v>
      </c>
      <c r="C75" s="127"/>
      <c r="D75" s="122"/>
      <c r="E75" s="126">
        <v>40</v>
      </c>
      <c r="F75" s="126"/>
      <c r="G75" s="126"/>
      <c r="H75" s="126"/>
      <c r="I75" s="173"/>
      <c r="J75" s="133"/>
      <c r="Q75" s="120"/>
      <c r="R75" s="120"/>
    </row>
    <row r="76" spans="2:18" ht="15">
      <c r="B76" s="139" t="s">
        <v>353</v>
      </c>
      <c r="C76" s="186" t="s">
        <v>354</v>
      </c>
      <c r="D76" s="122">
        <v>5</v>
      </c>
      <c r="E76" s="126"/>
      <c r="F76" s="126"/>
      <c r="G76" s="126"/>
      <c r="H76" s="126" t="s">
        <v>195</v>
      </c>
      <c r="I76" s="173">
        <v>1</v>
      </c>
      <c r="J76" s="133"/>
      <c r="Q76" s="120"/>
      <c r="R76" s="120"/>
    </row>
    <row r="77" spans="2:18" ht="15">
      <c r="B77" s="139" t="s">
        <v>16</v>
      </c>
      <c r="C77" s="127"/>
      <c r="D77" s="122"/>
      <c r="E77" s="126">
        <v>5</v>
      </c>
      <c r="F77" s="126"/>
      <c r="G77" s="126"/>
      <c r="H77" s="126"/>
      <c r="I77" s="173"/>
      <c r="J77" s="133"/>
      <c r="Q77" s="120"/>
      <c r="R77" s="120"/>
    </row>
    <row r="78" spans="2:18" ht="15">
      <c r="B78" s="139" t="s">
        <v>355</v>
      </c>
      <c r="C78" s="186" t="str">
        <f>HYPERLINK("http://www.decathlon.fr/sac-ultralight-20l-id_8132522.html","lien")</f>
        <v>lien</v>
      </c>
      <c r="D78" s="122">
        <v>30</v>
      </c>
      <c r="E78" s="126">
        <v>30</v>
      </c>
      <c r="F78" s="126"/>
      <c r="G78" s="126"/>
      <c r="H78" s="126">
        <v>1</v>
      </c>
      <c r="I78" s="173"/>
      <c r="J78" s="133"/>
      <c r="Q78" s="120"/>
      <c r="R78" s="120"/>
    </row>
    <row r="79" spans="2:18" ht="15">
      <c r="B79" s="139" t="s">
        <v>360</v>
      </c>
      <c r="C79" s="186"/>
      <c r="D79" s="122">
        <v>6</v>
      </c>
      <c r="E79" s="126">
        <v>8</v>
      </c>
      <c r="F79" s="126"/>
      <c r="G79" s="126"/>
      <c r="H79" s="126"/>
      <c r="I79" s="173"/>
      <c r="J79" s="133"/>
      <c r="Q79" s="120"/>
      <c r="R79" s="120"/>
    </row>
    <row r="80" spans="2:18" ht="15">
      <c r="B80" s="170" t="s">
        <v>17</v>
      </c>
      <c r="C80" s="127"/>
      <c r="D80" s="122">
        <v>55</v>
      </c>
      <c r="E80" s="126"/>
      <c r="F80" s="126"/>
      <c r="G80" s="126"/>
      <c r="H80" s="126"/>
      <c r="I80" s="173"/>
      <c r="J80" s="133"/>
      <c r="Q80" s="120"/>
      <c r="R80" s="120"/>
    </row>
    <row r="81" spans="2:18" ht="15.75" thickBot="1">
      <c r="B81" s="174" t="s">
        <v>365</v>
      </c>
      <c r="C81" s="175"/>
      <c r="D81" s="156"/>
      <c r="E81" s="176"/>
      <c r="F81" s="176">
        <v>1</v>
      </c>
      <c r="G81" s="176"/>
      <c r="H81" s="176">
        <v>1</v>
      </c>
      <c r="I81" s="177">
        <v>1</v>
      </c>
      <c r="J81" s="133"/>
      <c r="Q81" s="120"/>
      <c r="R81" s="120"/>
    </row>
    <row r="82" spans="2:18" ht="15.75" thickBot="1">
      <c r="B82" s="168"/>
      <c r="C82" s="169"/>
      <c r="D82" s="158"/>
      <c r="E82" s="158"/>
      <c r="F82" s="131"/>
      <c r="G82" s="131"/>
      <c r="H82" s="131"/>
      <c r="I82" s="131"/>
      <c r="J82" s="131"/>
      <c r="K82" s="132"/>
      <c r="L82" s="120"/>
      <c r="M82" s="120"/>
      <c r="N82" s="120"/>
      <c r="O82" s="120"/>
      <c r="P82" s="120"/>
      <c r="Q82" s="120"/>
      <c r="R82" s="120"/>
    </row>
    <row r="83" spans="2:18" ht="15">
      <c r="B83" s="178" t="s">
        <v>339</v>
      </c>
      <c r="C83" s="183" t="s">
        <v>349</v>
      </c>
      <c r="D83" s="179" t="s">
        <v>302</v>
      </c>
      <c r="E83" s="180" t="s">
        <v>20</v>
      </c>
      <c r="F83" s="180" t="s">
        <v>319</v>
      </c>
      <c r="G83" s="180" t="s">
        <v>304</v>
      </c>
      <c r="H83" s="180" t="s">
        <v>305</v>
      </c>
      <c r="I83" s="181" t="s">
        <v>306</v>
      </c>
      <c r="K83" s="131"/>
      <c r="L83" s="120"/>
      <c r="M83" s="120"/>
      <c r="N83" s="120"/>
      <c r="O83" s="120"/>
      <c r="P83" s="120"/>
      <c r="Q83" s="120"/>
      <c r="R83" s="120"/>
    </row>
    <row r="84" spans="2:18" ht="30.75" thickBot="1">
      <c r="B84" s="184" t="s">
        <v>340</v>
      </c>
      <c r="C84" s="185"/>
      <c r="D84" s="182">
        <f>SUM($F$16,D31,D35:D47,D51)</f>
        <v>4160</v>
      </c>
      <c r="E84" s="182">
        <f>SUM($F$16,E31,E35:E47,E51)</f>
        <v>2845</v>
      </c>
      <c r="F84" s="182">
        <f>SUM($F$16,F31,F35:F47,F51)</f>
        <v>2105</v>
      </c>
      <c r="G84" s="182">
        <f>SUM($F$16,G31,G35:G47,G51)</f>
        <v>2290</v>
      </c>
      <c r="H84" s="182">
        <f>SUM($F$16,H31,H35:H47,H51)</f>
        <v>2119</v>
      </c>
      <c r="I84" s="182">
        <f>SUM($F$16,I31,I35:I47,I51)</f>
        <v>1999</v>
      </c>
      <c r="K84" s="131"/>
      <c r="L84" s="120"/>
      <c r="M84" s="120"/>
      <c r="N84" s="120"/>
      <c r="O84" s="120"/>
      <c r="P84" s="120"/>
      <c r="Q84" s="120"/>
      <c r="R84" s="120"/>
    </row>
  </sheetData>
  <sheetProtection/>
  <mergeCells count="1">
    <mergeCell ref="D49:I49"/>
  </mergeCells>
  <conditionalFormatting sqref="G3:G13">
    <cfRule type="cellIs" priority="1" dxfId="2" operator="greaterThan">
      <formula>0</formula>
    </cfRule>
    <cfRule type="cellIs" priority="2" dxfId="3" operator="lessThan">
      <formula>0</formula>
    </cfRule>
  </conditionalFormatting>
  <hyperlinks>
    <hyperlink ref="C76" r:id="rId1" display="Lien"/>
    <hyperlink ref="C66" r:id="rId2" display="Lien"/>
  </hyperlinks>
  <printOptions/>
  <pageMargins left="0.7" right="0.7" top="0.75" bottom="0.75" header="0.3" footer="0.3"/>
  <pageSetup orientation="portrait" paperSize="9"/>
  <legacyDrawing r:id="rId4"/>
</worksheet>
</file>

<file path=xl/worksheets/sheet4.xml><?xml version="1.0" encoding="utf-8"?>
<worksheet xmlns="http://schemas.openxmlformats.org/spreadsheetml/2006/main" xmlns:r="http://schemas.openxmlformats.org/officeDocument/2006/relationships">
  <dimension ref="B2:P49"/>
  <sheetViews>
    <sheetView zoomScalePageLayoutView="0" workbookViewId="0" topLeftCell="A13">
      <selection activeCell="P37" sqref="P37"/>
    </sheetView>
  </sheetViews>
  <sheetFormatPr defaultColWidth="11.421875" defaultRowHeight="15"/>
  <cols>
    <col min="1" max="1" width="4.28125" style="0" customWidth="1"/>
    <col min="2" max="2" width="24.140625" style="0" bestFit="1" customWidth="1"/>
    <col min="3" max="3" width="8.8515625" style="9" bestFit="1" customWidth="1"/>
    <col min="4" max="4" width="14.140625" style="9" bestFit="1" customWidth="1"/>
    <col min="5" max="5" width="21.28125" style="9" customWidth="1"/>
    <col min="6" max="6" width="10.00390625" style="9" bestFit="1" customWidth="1"/>
    <col min="8" max="8" width="32.57421875" style="0" bestFit="1" customWidth="1"/>
    <col min="9" max="9" width="8.8515625" style="9" bestFit="1" customWidth="1"/>
    <col min="10" max="10" width="11.8515625" style="9" bestFit="1" customWidth="1"/>
    <col min="11" max="11" width="21.28125" style="9" bestFit="1" customWidth="1"/>
    <col min="12" max="12" width="10.00390625" style="9" bestFit="1" customWidth="1"/>
    <col min="14" max="14" width="18.8515625" style="0" customWidth="1"/>
    <col min="15" max="15" width="11.421875" style="21" customWidth="1"/>
    <col min="16" max="16" width="11.421875" style="9" customWidth="1"/>
    <col min="17" max="17" width="12.57421875" style="0" bestFit="1" customWidth="1"/>
    <col min="19" max="19" width="19.00390625" style="0" bestFit="1" customWidth="1"/>
    <col min="22" max="22" width="14.28125" style="0" bestFit="1" customWidth="1"/>
  </cols>
  <sheetData>
    <row r="1" ht="15.75" thickBot="1"/>
    <row r="2" spans="2:15" ht="15.75" thickBot="1">
      <c r="B2" s="187" t="s">
        <v>386</v>
      </c>
      <c r="C2" s="188"/>
      <c r="D2" s="188"/>
      <c r="E2" s="189"/>
      <c r="F2" s="31"/>
      <c r="H2" s="187" t="s">
        <v>387</v>
      </c>
      <c r="I2" s="188"/>
      <c r="J2" s="188"/>
      <c r="K2" s="189"/>
      <c r="L2" s="31"/>
      <c r="N2" s="20" t="s">
        <v>136</v>
      </c>
      <c r="O2" s="22" t="s">
        <v>137</v>
      </c>
    </row>
    <row r="3" spans="2:15" ht="15.75" thickBot="1">
      <c r="B3" s="18" t="s">
        <v>79</v>
      </c>
      <c r="C3" s="16" t="s">
        <v>111</v>
      </c>
      <c r="D3" s="16" t="s">
        <v>109</v>
      </c>
      <c r="E3" s="35" t="s">
        <v>110</v>
      </c>
      <c r="F3" s="32" t="s">
        <v>161</v>
      </c>
      <c r="H3" s="45" t="s">
        <v>79</v>
      </c>
      <c r="I3" s="46" t="s">
        <v>111</v>
      </c>
      <c r="J3" s="46" t="s">
        <v>109</v>
      </c>
      <c r="K3" s="47" t="s">
        <v>110</v>
      </c>
      <c r="L3" s="32" t="s">
        <v>161</v>
      </c>
      <c r="M3" s="9"/>
      <c r="N3" s="17" t="s">
        <v>34</v>
      </c>
      <c r="O3" s="23">
        <v>4</v>
      </c>
    </row>
    <row r="4" spans="2:15" ht="15">
      <c r="B4" s="26" t="s">
        <v>83</v>
      </c>
      <c r="C4" s="8">
        <v>5</v>
      </c>
      <c r="D4" s="8" t="s">
        <v>132</v>
      </c>
      <c r="E4" s="34" t="s">
        <v>154</v>
      </c>
      <c r="F4" s="38">
        <v>3000</v>
      </c>
      <c r="H4" s="48" t="s">
        <v>82</v>
      </c>
      <c r="I4" s="28">
        <v>8</v>
      </c>
      <c r="J4" s="28" t="s">
        <v>163</v>
      </c>
      <c r="K4" s="49" t="s">
        <v>164</v>
      </c>
      <c r="L4" s="36">
        <v>1600</v>
      </c>
      <c r="N4" s="26" t="s">
        <v>138</v>
      </c>
      <c r="O4" s="72" t="s">
        <v>139</v>
      </c>
    </row>
    <row r="5" spans="2:15" ht="15">
      <c r="B5" s="14" t="s">
        <v>160</v>
      </c>
      <c r="C5" s="12">
        <v>5</v>
      </c>
      <c r="D5" s="12" t="s">
        <v>390</v>
      </c>
      <c r="E5" s="11" t="s">
        <v>391</v>
      </c>
      <c r="F5" s="37">
        <v>2750</v>
      </c>
      <c r="H5" s="14" t="s">
        <v>87</v>
      </c>
      <c r="I5" s="12">
        <v>3</v>
      </c>
      <c r="J5" s="12">
        <v>30</v>
      </c>
      <c r="K5" s="11"/>
      <c r="L5" s="37">
        <v>500</v>
      </c>
      <c r="N5" s="14" t="s">
        <v>194</v>
      </c>
      <c r="O5" s="24">
        <v>30</v>
      </c>
    </row>
    <row r="6" spans="2:15" ht="15">
      <c r="B6" s="14" t="s">
        <v>147</v>
      </c>
      <c r="C6" s="12">
        <v>5</v>
      </c>
      <c r="D6" s="12" t="s">
        <v>390</v>
      </c>
      <c r="E6" s="11" t="s">
        <v>391</v>
      </c>
      <c r="F6" s="37">
        <v>2750</v>
      </c>
      <c r="H6" s="26" t="s">
        <v>93</v>
      </c>
      <c r="I6" s="8">
        <v>3</v>
      </c>
      <c r="J6" s="8"/>
      <c r="K6" s="34" t="s">
        <v>128</v>
      </c>
      <c r="L6" s="38">
        <v>500</v>
      </c>
      <c r="N6" s="14" t="s">
        <v>146</v>
      </c>
      <c r="O6" s="24" t="s">
        <v>195</v>
      </c>
    </row>
    <row r="7" spans="2:15" ht="15">
      <c r="B7" s="14"/>
      <c r="C7" s="12"/>
      <c r="D7" s="12"/>
      <c r="E7" s="11"/>
      <c r="F7" s="37"/>
      <c r="H7" s="14" t="s">
        <v>141</v>
      </c>
      <c r="I7" s="12">
        <v>2</v>
      </c>
      <c r="J7" s="12"/>
      <c r="K7" s="11" t="s">
        <v>162</v>
      </c>
      <c r="L7" s="37">
        <v>600</v>
      </c>
      <c r="N7" s="14" t="s">
        <v>373</v>
      </c>
      <c r="O7" s="24">
        <v>1</v>
      </c>
    </row>
    <row r="8" spans="2:15" ht="15">
      <c r="B8" s="14" t="s">
        <v>86</v>
      </c>
      <c r="C8" s="12"/>
      <c r="D8" s="12"/>
      <c r="E8" s="11" t="s">
        <v>153</v>
      </c>
      <c r="F8" s="37">
        <v>100</v>
      </c>
      <c r="H8" s="26" t="s">
        <v>395</v>
      </c>
      <c r="I8" s="8">
        <v>1</v>
      </c>
      <c r="J8" s="8"/>
      <c r="K8" s="34" t="s">
        <v>143</v>
      </c>
      <c r="L8" s="38">
        <v>320</v>
      </c>
      <c r="N8" s="14" t="s">
        <v>374</v>
      </c>
      <c r="O8" s="24">
        <v>1</v>
      </c>
    </row>
    <row r="9" spans="2:15" ht="15">
      <c r="B9" s="14" t="s">
        <v>88</v>
      </c>
      <c r="C9" s="12"/>
      <c r="D9" s="12"/>
      <c r="E9" s="11" t="s">
        <v>155</v>
      </c>
      <c r="F9" s="37">
        <v>100</v>
      </c>
      <c r="H9" s="14"/>
      <c r="I9" s="12"/>
      <c r="J9" s="12"/>
      <c r="K9" s="11"/>
      <c r="L9" s="37"/>
      <c r="N9" s="14" t="s">
        <v>116</v>
      </c>
      <c r="O9" s="24">
        <v>6</v>
      </c>
    </row>
    <row r="10" spans="2:15" ht="15">
      <c r="B10" s="14" t="s">
        <v>95</v>
      </c>
      <c r="C10" s="12"/>
      <c r="D10" s="12"/>
      <c r="E10" s="44" t="s">
        <v>193</v>
      </c>
      <c r="F10" s="37">
        <v>100</v>
      </c>
      <c r="H10" s="14" t="s">
        <v>84</v>
      </c>
      <c r="I10" s="12">
        <v>8</v>
      </c>
      <c r="J10" s="12"/>
      <c r="K10" s="11"/>
      <c r="L10" s="37">
        <v>1000</v>
      </c>
      <c r="N10" s="14" t="s">
        <v>377</v>
      </c>
      <c r="O10" s="24"/>
    </row>
    <row r="11" spans="2:15" ht="15">
      <c r="B11" s="17" t="s">
        <v>80</v>
      </c>
      <c r="C11" s="19"/>
      <c r="D11" s="19"/>
      <c r="E11" s="33" t="s">
        <v>151</v>
      </c>
      <c r="F11" s="37">
        <v>0</v>
      </c>
      <c r="H11" s="14" t="s">
        <v>90</v>
      </c>
      <c r="I11" s="12">
        <v>8</v>
      </c>
      <c r="J11" s="12"/>
      <c r="K11" s="11"/>
      <c r="L11" s="37">
        <v>1000</v>
      </c>
      <c r="N11" s="14"/>
      <c r="O11" s="24"/>
    </row>
    <row r="12" spans="2:15" ht="15">
      <c r="B12" s="14" t="s">
        <v>148</v>
      </c>
      <c r="C12" s="12"/>
      <c r="D12" s="12"/>
      <c r="E12" s="11" t="s">
        <v>152</v>
      </c>
      <c r="F12" s="37">
        <v>500</v>
      </c>
      <c r="H12" s="14"/>
      <c r="I12" s="12"/>
      <c r="J12" s="12"/>
      <c r="K12" s="11"/>
      <c r="L12" s="37"/>
      <c r="N12" s="14"/>
      <c r="O12" s="24"/>
    </row>
    <row r="13" spans="2:15" ht="15">
      <c r="B13" s="14"/>
      <c r="C13" s="12"/>
      <c r="D13" s="12"/>
      <c r="E13" s="11"/>
      <c r="F13" s="37"/>
      <c r="H13" s="14" t="s">
        <v>142</v>
      </c>
      <c r="I13" s="12">
        <v>8</v>
      </c>
      <c r="J13" s="12"/>
      <c r="K13" s="11" t="s">
        <v>154</v>
      </c>
      <c r="L13" s="37">
        <v>3000</v>
      </c>
      <c r="N13" s="14"/>
      <c r="O13" s="24"/>
    </row>
    <row r="14" spans="2:15" ht="15">
      <c r="B14" s="14"/>
      <c r="C14" s="12"/>
      <c r="D14" s="12"/>
      <c r="E14" s="11"/>
      <c r="F14" s="37"/>
      <c r="H14" s="14" t="s">
        <v>165</v>
      </c>
      <c r="I14" s="12">
        <v>3</v>
      </c>
      <c r="J14" s="12"/>
      <c r="K14" s="11" t="s">
        <v>167</v>
      </c>
      <c r="L14" s="37">
        <v>1200</v>
      </c>
      <c r="N14" s="14"/>
      <c r="O14" s="24"/>
    </row>
    <row r="15" spans="2:15" ht="15">
      <c r="B15" s="50"/>
      <c r="C15" s="46"/>
      <c r="D15" s="46"/>
      <c r="E15" s="47"/>
      <c r="F15" s="51"/>
      <c r="H15" s="14" t="s">
        <v>166</v>
      </c>
      <c r="I15" s="12">
        <v>3</v>
      </c>
      <c r="J15" s="12"/>
      <c r="K15" s="11" t="s">
        <v>167</v>
      </c>
      <c r="L15" s="37">
        <v>1200</v>
      </c>
      <c r="N15" s="14"/>
      <c r="O15" s="24"/>
    </row>
    <row r="16" spans="2:15" ht="15">
      <c r="B16" s="50"/>
      <c r="C16" s="46"/>
      <c r="D16" s="46"/>
      <c r="E16" s="47"/>
      <c r="F16" s="51"/>
      <c r="H16" s="14" t="s">
        <v>168</v>
      </c>
      <c r="I16" s="12">
        <v>2</v>
      </c>
      <c r="J16" s="12"/>
      <c r="K16" s="11" t="s">
        <v>169</v>
      </c>
      <c r="L16" s="37">
        <v>1000</v>
      </c>
      <c r="N16" s="14"/>
      <c r="O16" s="24"/>
    </row>
    <row r="17" spans="2:15" ht="15.75" thickBot="1">
      <c r="B17" s="50"/>
      <c r="C17" s="46"/>
      <c r="D17" s="46"/>
      <c r="E17" s="47"/>
      <c r="F17" s="51"/>
      <c r="H17" s="14"/>
      <c r="I17" s="12"/>
      <c r="J17" s="12"/>
      <c r="K17" s="11"/>
      <c r="L17" s="37"/>
      <c r="N17" s="14"/>
      <c r="O17" s="24"/>
    </row>
    <row r="18" spans="2:15" ht="15.75" thickBot="1">
      <c r="B18" s="20" t="s">
        <v>110</v>
      </c>
      <c r="C18" s="52">
        <f>SUM(C4:C17)</f>
        <v>15</v>
      </c>
      <c r="D18" s="52"/>
      <c r="E18" s="53"/>
      <c r="F18" s="54">
        <f>SUM(F4:F17)</f>
        <v>9300</v>
      </c>
      <c r="H18" s="20" t="s">
        <v>110</v>
      </c>
      <c r="I18" s="52">
        <f>SUM(I4:I17)</f>
        <v>49</v>
      </c>
      <c r="J18" s="52"/>
      <c r="K18" s="53"/>
      <c r="L18" s="54">
        <f>SUM(L4:L17)</f>
        <v>11920</v>
      </c>
      <c r="N18" s="15"/>
      <c r="O18" s="25"/>
    </row>
    <row r="19" ht="15"/>
    <row r="20" ht="15.75" thickBot="1"/>
    <row r="21" spans="2:12" ht="15">
      <c r="B21" s="190" t="s">
        <v>388</v>
      </c>
      <c r="C21" s="191"/>
      <c r="D21" s="191"/>
      <c r="E21" s="191"/>
      <c r="F21" s="55"/>
      <c r="H21" s="190" t="s">
        <v>389</v>
      </c>
      <c r="I21" s="191"/>
      <c r="J21" s="191"/>
      <c r="K21" s="191"/>
      <c r="L21" s="55"/>
    </row>
    <row r="22" spans="2:12" ht="15.75" thickBot="1">
      <c r="B22" s="18" t="s">
        <v>79</v>
      </c>
      <c r="C22" s="16" t="s">
        <v>111</v>
      </c>
      <c r="D22" s="16" t="s">
        <v>109</v>
      </c>
      <c r="E22" s="35" t="s">
        <v>110</v>
      </c>
      <c r="F22" s="59" t="s">
        <v>161</v>
      </c>
      <c r="H22" s="18" t="s">
        <v>79</v>
      </c>
      <c r="I22" s="16" t="s">
        <v>111</v>
      </c>
      <c r="J22" s="16" t="s">
        <v>109</v>
      </c>
      <c r="K22" s="35" t="s">
        <v>110</v>
      </c>
      <c r="L22" s="59" t="s">
        <v>161</v>
      </c>
    </row>
    <row r="23" spans="2:12" ht="15">
      <c r="B23" s="30" t="s">
        <v>149</v>
      </c>
      <c r="C23" s="12">
        <v>1</v>
      </c>
      <c r="D23" s="12" t="s">
        <v>392</v>
      </c>
      <c r="E23" s="11" t="s">
        <v>170</v>
      </c>
      <c r="F23" s="37">
        <v>200</v>
      </c>
      <c r="H23" s="17" t="s">
        <v>145</v>
      </c>
      <c r="I23" s="19">
        <v>3</v>
      </c>
      <c r="J23" s="19" t="s">
        <v>132</v>
      </c>
      <c r="K23" s="33" t="s">
        <v>183</v>
      </c>
      <c r="L23" s="58">
        <v>2000</v>
      </c>
    </row>
    <row r="24" spans="2:12" ht="15">
      <c r="B24" s="30" t="s">
        <v>150</v>
      </c>
      <c r="C24" s="12">
        <v>1</v>
      </c>
      <c r="D24" s="12" t="s">
        <v>392</v>
      </c>
      <c r="E24" s="11" t="s">
        <v>170</v>
      </c>
      <c r="F24" s="37">
        <v>200</v>
      </c>
      <c r="H24" s="14" t="s">
        <v>144</v>
      </c>
      <c r="I24" s="12">
        <v>2</v>
      </c>
      <c r="J24" s="12" t="s">
        <v>133</v>
      </c>
      <c r="K24" s="11" t="s">
        <v>184</v>
      </c>
      <c r="L24" s="56">
        <v>1000</v>
      </c>
    </row>
    <row r="25" spans="2:12" ht="15.75" thickBot="1">
      <c r="B25" s="14" t="s">
        <v>129</v>
      </c>
      <c r="C25" s="12">
        <v>1</v>
      </c>
      <c r="D25" s="12" t="s">
        <v>392</v>
      </c>
      <c r="E25" s="11" t="s">
        <v>170</v>
      </c>
      <c r="F25" s="37">
        <v>200</v>
      </c>
      <c r="H25" s="30" t="s">
        <v>185</v>
      </c>
      <c r="I25" s="12">
        <v>6</v>
      </c>
      <c r="J25" s="12" t="s">
        <v>186</v>
      </c>
      <c r="K25" s="11" t="s">
        <v>189</v>
      </c>
      <c r="L25" s="56">
        <v>1500</v>
      </c>
    </row>
    <row r="26" spans="2:16" ht="15.75" thickBot="1">
      <c r="B26" s="14" t="s">
        <v>85</v>
      </c>
      <c r="C26" s="12">
        <v>1</v>
      </c>
      <c r="D26" s="12" t="s">
        <v>392</v>
      </c>
      <c r="E26" s="11" t="s">
        <v>170</v>
      </c>
      <c r="F26" s="37">
        <v>200</v>
      </c>
      <c r="H26" s="30" t="s">
        <v>396</v>
      </c>
      <c r="I26" s="12">
        <v>2</v>
      </c>
      <c r="J26" s="12" t="s">
        <v>133</v>
      </c>
      <c r="K26" s="11" t="s">
        <v>152</v>
      </c>
      <c r="L26" s="56">
        <v>1000</v>
      </c>
      <c r="N26" s="61" t="s">
        <v>402</v>
      </c>
      <c r="O26" s="62"/>
      <c r="P26" s="63">
        <f>_XLL.ARRONDI.AU.MULTIPLE(SUM(F18,F49,L18,L49)/1000,0.1)</f>
        <v>43</v>
      </c>
    </row>
    <row r="27" spans="2:16" ht="15.75" thickBot="1">
      <c r="B27" s="14" t="s">
        <v>130</v>
      </c>
      <c r="C27" s="12">
        <v>1</v>
      </c>
      <c r="D27" s="12" t="s">
        <v>392</v>
      </c>
      <c r="E27" s="11" t="s">
        <v>170</v>
      </c>
      <c r="F27" s="37">
        <v>200</v>
      </c>
      <c r="H27" s="26" t="s">
        <v>105</v>
      </c>
      <c r="I27" s="8">
        <v>1</v>
      </c>
      <c r="J27" s="8" t="s">
        <v>398</v>
      </c>
      <c r="K27" s="34" t="s">
        <v>178</v>
      </c>
      <c r="L27" s="60">
        <v>700</v>
      </c>
      <c r="N27" s="61" t="s">
        <v>403</v>
      </c>
      <c r="O27" s="62"/>
      <c r="P27" s="63">
        <f>_XLL.ARRONDI.AU.MULTIPLE(P26/6,0.1)</f>
        <v>7.2</v>
      </c>
    </row>
    <row r="28" spans="2:12" ht="15">
      <c r="B28" s="14" t="s">
        <v>131</v>
      </c>
      <c r="C28" s="12">
        <v>1</v>
      </c>
      <c r="D28" s="12" t="s">
        <v>392</v>
      </c>
      <c r="E28" s="11" t="s">
        <v>170</v>
      </c>
      <c r="F28" s="37">
        <v>200</v>
      </c>
      <c r="H28" s="39"/>
      <c r="I28" s="40"/>
      <c r="J28" s="40"/>
      <c r="K28" s="42"/>
      <c r="L28" s="57"/>
    </row>
    <row r="29" spans="2:12" ht="15">
      <c r="B29" s="14" t="s">
        <v>171</v>
      </c>
      <c r="C29" s="12">
        <v>10</v>
      </c>
      <c r="D29" s="12">
        <v>1</v>
      </c>
      <c r="E29" s="11" t="s">
        <v>156</v>
      </c>
      <c r="F29" s="37">
        <v>1500</v>
      </c>
      <c r="H29" s="26" t="s">
        <v>104</v>
      </c>
      <c r="I29" s="8">
        <v>3</v>
      </c>
      <c r="J29" s="8" t="s">
        <v>399</v>
      </c>
      <c r="K29" s="34" t="s">
        <v>178</v>
      </c>
      <c r="L29" s="60">
        <v>600</v>
      </c>
    </row>
    <row r="30" spans="2:12" ht="15">
      <c r="B30" s="26" t="s">
        <v>157</v>
      </c>
      <c r="C30" s="8">
        <v>3</v>
      </c>
      <c r="D30" s="8" t="s">
        <v>175</v>
      </c>
      <c r="E30" s="34" t="s">
        <v>176</v>
      </c>
      <c r="F30" s="38">
        <v>750</v>
      </c>
      <c r="H30" s="26" t="s">
        <v>106</v>
      </c>
      <c r="I30" s="8">
        <v>3</v>
      </c>
      <c r="J30" s="8" t="s">
        <v>399</v>
      </c>
      <c r="K30" s="34" t="s">
        <v>178</v>
      </c>
      <c r="L30" s="60">
        <v>550</v>
      </c>
    </row>
    <row r="31" spans="2:12" ht="15">
      <c r="B31" s="26" t="s">
        <v>393</v>
      </c>
      <c r="C31" s="8">
        <v>1</v>
      </c>
      <c r="D31" s="8">
        <v>1</v>
      </c>
      <c r="E31" s="34">
        <v>6</v>
      </c>
      <c r="F31" s="38" t="s">
        <v>394</v>
      </c>
      <c r="H31" s="26" t="s">
        <v>107</v>
      </c>
      <c r="I31" s="8">
        <v>6</v>
      </c>
      <c r="J31" s="8" t="s">
        <v>135</v>
      </c>
      <c r="K31" s="34" t="s">
        <v>178</v>
      </c>
      <c r="L31" s="60">
        <v>1000</v>
      </c>
    </row>
    <row r="32" spans="2:12" ht="15">
      <c r="B32" s="14"/>
      <c r="C32" s="12"/>
      <c r="D32" s="12"/>
      <c r="E32" s="11"/>
      <c r="F32" s="37"/>
      <c r="H32" s="14" t="s">
        <v>108</v>
      </c>
      <c r="I32" s="12">
        <v>14</v>
      </c>
      <c r="J32" s="12" t="s">
        <v>400</v>
      </c>
      <c r="K32" s="11" t="s">
        <v>397</v>
      </c>
      <c r="L32" s="57">
        <v>1400</v>
      </c>
    </row>
    <row r="33" spans="2:12" ht="15">
      <c r="B33" s="14" t="s">
        <v>89</v>
      </c>
      <c r="C33" s="12">
        <v>4</v>
      </c>
      <c r="D33" s="12" t="s">
        <v>172</v>
      </c>
      <c r="E33" s="11" t="s">
        <v>173</v>
      </c>
      <c r="F33" s="37">
        <v>150</v>
      </c>
      <c r="H33" s="14" t="s">
        <v>187</v>
      </c>
      <c r="I33" s="12"/>
      <c r="J33" s="12" t="s">
        <v>188</v>
      </c>
      <c r="K33" s="11" t="s">
        <v>190</v>
      </c>
      <c r="L33" s="56">
        <v>1500</v>
      </c>
    </row>
    <row r="34" spans="2:13" ht="15">
      <c r="B34" s="26" t="s">
        <v>99</v>
      </c>
      <c r="C34" s="8">
        <v>2</v>
      </c>
      <c r="D34" s="8"/>
      <c r="E34" s="34" t="s">
        <v>178</v>
      </c>
      <c r="F34" s="38">
        <v>750</v>
      </c>
      <c r="H34" s="26" t="s">
        <v>192</v>
      </c>
      <c r="I34" s="8">
        <v>14</v>
      </c>
      <c r="J34" s="8" t="s">
        <v>401</v>
      </c>
      <c r="K34" s="34" t="s">
        <v>191</v>
      </c>
      <c r="L34" s="60">
        <v>440</v>
      </c>
      <c r="M34" s="41"/>
    </row>
    <row r="35" spans="2:13" ht="15">
      <c r="B35" s="26" t="s">
        <v>101</v>
      </c>
      <c r="C35" s="8">
        <v>6</v>
      </c>
      <c r="D35" s="8" t="s">
        <v>179</v>
      </c>
      <c r="E35" s="34" t="s">
        <v>127</v>
      </c>
      <c r="F35" s="38">
        <v>800</v>
      </c>
      <c r="H35" s="39"/>
      <c r="I35" s="40"/>
      <c r="J35" s="40"/>
      <c r="K35" s="42"/>
      <c r="L35" s="57"/>
      <c r="M35" s="41"/>
    </row>
    <row r="36" spans="2:13" ht="15.75" thickBot="1">
      <c r="B36" s="26" t="s">
        <v>103</v>
      </c>
      <c r="C36" s="8">
        <v>2</v>
      </c>
      <c r="D36" s="8" t="s">
        <v>180</v>
      </c>
      <c r="E36" s="34" t="s">
        <v>126</v>
      </c>
      <c r="F36" s="38">
        <v>400</v>
      </c>
      <c r="H36" s="39" t="s">
        <v>94</v>
      </c>
      <c r="I36" s="40"/>
      <c r="J36" s="40"/>
      <c r="K36" s="42"/>
      <c r="L36" s="57">
        <v>10</v>
      </c>
      <c r="M36" s="41"/>
    </row>
    <row r="37" spans="2:13" ht="15">
      <c r="B37" s="17" t="s">
        <v>81</v>
      </c>
      <c r="C37" s="19">
        <v>5</v>
      </c>
      <c r="D37" s="19"/>
      <c r="E37" s="33" t="s">
        <v>158</v>
      </c>
      <c r="F37" s="36">
        <v>1000</v>
      </c>
      <c r="H37" s="39" t="s">
        <v>96</v>
      </c>
      <c r="I37" s="40"/>
      <c r="J37" s="40"/>
      <c r="K37" s="42"/>
      <c r="L37" s="57">
        <v>10</v>
      </c>
      <c r="M37" s="41"/>
    </row>
    <row r="38" spans="2:13" ht="15">
      <c r="B38" s="17"/>
      <c r="C38" s="19"/>
      <c r="D38" s="19"/>
      <c r="E38" s="33"/>
      <c r="F38" s="219"/>
      <c r="H38" s="39" t="s">
        <v>98</v>
      </c>
      <c r="I38" s="40"/>
      <c r="J38" s="40"/>
      <c r="K38" s="42"/>
      <c r="L38" s="57">
        <v>50</v>
      </c>
      <c r="M38" s="41"/>
    </row>
    <row r="39" spans="2:13" ht="15">
      <c r="B39" s="26" t="s">
        <v>97</v>
      </c>
      <c r="C39" s="8">
        <v>2</v>
      </c>
      <c r="D39" s="8"/>
      <c r="E39" s="34" t="s">
        <v>178</v>
      </c>
      <c r="F39" s="38">
        <v>500</v>
      </c>
      <c r="H39" s="39" t="s">
        <v>100</v>
      </c>
      <c r="I39" s="40"/>
      <c r="J39" s="40"/>
      <c r="K39" s="42"/>
      <c r="L39" s="57">
        <v>10</v>
      </c>
      <c r="M39" s="41"/>
    </row>
    <row r="40" spans="2:13" ht="15">
      <c r="B40" s="14" t="s">
        <v>92</v>
      </c>
      <c r="C40" s="12">
        <v>10</v>
      </c>
      <c r="D40" s="12" t="s">
        <v>174</v>
      </c>
      <c r="E40" s="11" t="s">
        <v>177</v>
      </c>
      <c r="F40" s="37">
        <v>2000</v>
      </c>
      <c r="H40" s="39" t="s">
        <v>102</v>
      </c>
      <c r="I40" s="40"/>
      <c r="J40" s="40"/>
      <c r="K40" s="42"/>
      <c r="L40" s="57">
        <v>150</v>
      </c>
      <c r="M40" s="41"/>
    </row>
    <row r="41" spans="2:13" ht="15">
      <c r="B41" s="14"/>
      <c r="C41" s="12"/>
      <c r="D41" s="12"/>
      <c r="E41" s="11"/>
      <c r="F41" s="37"/>
      <c r="H41" s="39"/>
      <c r="I41" s="40"/>
      <c r="J41" s="40"/>
      <c r="K41" s="42"/>
      <c r="L41" s="57"/>
      <c r="M41" s="41"/>
    </row>
    <row r="42" spans="2:13" ht="15">
      <c r="B42" s="26" t="s">
        <v>112</v>
      </c>
      <c r="C42" s="8"/>
      <c r="D42" s="8"/>
      <c r="E42" s="34" t="s">
        <v>181</v>
      </c>
      <c r="F42" s="38">
        <v>150</v>
      </c>
      <c r="H42" s="39"/>
      <c r="I42" s="40"/>
      <c r="J42" s="40"/>
      <c r="K42" s="42"/>
      <c r="L42" s="57"/>
      <c r="M42" s="41"/>
    </row>
    <row r="43" spans="2:13" ht="15">
      <c r="B43" s="26" t="s">
        <v>113</v>
      </c>
      <c r="C43" s="8"/>
      <c r="D43" s="8"/>
      <c r="E43" s="34" t="s">
        <v>182</v>
      </c>
      <c r="F43" s="38">
        <v>60</v>
      </c>
      <c r="H43" s="39"/>
      <c r="I43" s="40"/>
      <c r="J43" s="40"/>
      <c r="K43" s="42"/>
      <c r="L43" s="57"/>
      <c r="M43" s="41"/>
    </row>
    <row r="44" spans="2:13" ht="15">
      <c r="B44" s="26" t="s">
        <v>122</v>
      </c>
      <c r="C44" s="8"/>
      <c r="D44" s="8"/>
      <c r="E44" s="34" t="s">
        <v>123</v>
      </c>
      <c r="F44" s="38">
        <v>240</v>
      </c>
      <c r="H44" s="39"/>
      <c r="I44" s="40"/>
      <c r="J44" s="40"/>
      <c r="K44" s="42"/>
      <c r="L44" s="57"/>
      <c r="M44" s="41"/>
    </row>
    <row r="45" spans="2:13" ht="15">
      <c r="B45" s="26" t="s">
        <v>124</v>
      </c>
      <c r="C45" s="8"/>
      <c r="D45" s="8"/>
      <c r="E45" s="34" t="s">
        <v>125</v>
      </c>
      <c r="F45" s="38">
        <v>300</v>
      </c>
      <c r="H45" s="39"/>
      <c r="I45" s="40"/>
      <c r="J45" s="40"/>
      <c r="K45" s="42"/>
      <c r="L45" s="57"/>
      <c r="M45" s="41"/>
    </row>
    <row r="46" spans="2:13" ht="15">
      <c r="B46" s="14"/>
      <c r="C46" s="12"/>
      <c r="D46" s="12"/>
      <c r="E46" s="11"/>
      <c r="F46" s="37"/>
      <c r="H46" s="64"/>
      <c r="I46" s="65"/>
      <c r="J46" s="65"/>
      <c r="K46" s="66"/>
      <c r="L46" s="67"/>
      <c r="M46" s="41"/>
    </row>
    <row r="47" spans="2:13" ht="15">
      <c r="B47" s="14" t="s">
        <v>91</v>
      </c>
      <c r="C47" s="12"/>
      <c r="D47" s="12" t="s">
        <v>134</v>
      </c>
      <c r="E47" s="11" t="s">
        <v>153</v>
      </c>
      <c r="F47" s="37">
        <v>100</v>
      </c>
      <c r="H47" s="64"/>
      <c r="I47" s="65"/>
      <c r="J47" s="65"/>
      <c r="K47" s="66"/>
      <c r="L47" s="67"/>
      <c r="M47" s="41"/>
    </row>
    <row r="48" spans="2:13" ht="15.75" thickBot="1">
      <c r="B48" s="14"/>
      <c r="C48" s="12"/>
      <c r="D48" s="12"/>
      <c r="E48" s="11"/>
      <c r="F48" s="37"/>
      <c r="H48" s="64"/>
      <c r="I48" s="65"/>
      <c r="J48" s="65"/>
      <c r="K48" s="66"/>
      <c r="L48" s="67"/>
      <c r="M48" s="41"/>
    </row>
    <row r="49" spans="2:13" ht="15.75" thickBot="1">
      <c r="B49" s="20" t="s">
        <v>110</v>
      </c>
      <c r="C49" s="52">
        <f>SUM(C23:C47)</f>
        <v>51</v>
      </c>
      <c r="D49" s="52"/>
      <c r="E49" s="53"/>
      <c r="F49" s="54">
        <f>SUM(F23:F48)</f>
        <v>9900</v>
      </c>
      <c r="H49" s="68" t="s">
        <v>110</v>
      </c>
      <c r="I49" s="69">
        <f>SUM(I23:I48)</f>
        <v>54</v>
      </c>
      <c r="J49" s="69"/>
      <c r="K49" s="70"/>
      <c r="L49" s="71">
        <f>SUM(L23:L40)</f>
        <v>11920</v>
      </c>
      <c r="M49" s="41"/>
    </row>
  </sheetData>
  <sheetProtection/>
  <mergeCells count="4">
    <mergeCell ref="B2:E2"/>
    <mergeCell ref="H2:K2"/>
    <mergeCell ref="H21:K21"/>
    <mergeCell ref="B21:E21"/>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B2:H15"/>
  <sheetViews>
    <sheetView zoomScalePageLayoutView="0" workbookViewId="0" topLeftCell="A1">
      <selection activeCell="H23" sqref="H23"/>
    </sheetView>
  </sheetViews>
  <sheetFormatPr defaultColWidth="11.421875" defaultRowHeight="15"/>
  <cols>
    <col min="2" max="2" width="23.57421875" style="0" bestFit="1" customWidth="1"/>
    <col min="3" max="8" width="8.8515625" style="0" customWidth="1"/>
  </cols>
  <sheetData>
    <row r="1" ht="15.75" thickBot="1"/>
    <row r="2" spans="2:8" ht="15">
      <c r="B2" s="205" t="s">
        <v>295</v>
      </c>
      <c r="C2" s="206"/>
      <c r="D2" s="206"/>
      <c r="E2" s="206"/>
      <c r="F2" s="207"/>
      <c r="G2" s="207"/>
      <c r="H2" s="208"/>
    </row>
    <row r="3" spans="2:8" ht="15">
      <c r="B3" s="209" t="s">
        <v>301</v>
      </c>
      <c r="C3" s="122" t="s">
        <v>302</v>
      </c>
      <c r="D3" s="122" t="s">
        <v>20</v>
      </c>
      <c r="E3" s="122" t="s">
        <v>303</v>
      </c>
      <c r="F3" s="122" t="s">
        <v>304</v>
      </c>
      <c r="G3" s="122" t="s">
        <v>305</v>
      </c>
      <c r="H3" s="140" t="s">
        <v>306</v>
      </c>
    </row>
    <row r="4" spans="2:8" ht="15">
      <c r="B4" s="209" t="s">
        <v>380</v>
      </c>
      <c r="C4" s="125">
        <v>983</v>
      </c>
      <c r="D4" s="125">
        <v>983</v>
      </c>
      <c r="E4" s="125">
        <v>983</v>
      </c>
      <c r="F4" s="125">
        <v>983</v>
      </c>
      <c r="G4" s="125">
        <v>983</v>
      </c>
      <c r="H4" s="210">
        <v>983</v>
      </c>
    </row>
    <row r="5" spans="2:8" ht="15">
      <c r="B5" s="209" t="s">
        <v>381</v>
      </c>
      <c r="C5" s="125">
        <v>23</v>
      </c>
      <c r="D5" s="125">
        <v>23</v>
      </c>
      <c r="E5" s="125">
        <v>17</v>
      </c>
      <c r="F5" s="125">
        <v>17</v>
      </c>
      <c r="G5" s="125">
        <v>17</v>
      </c>
      <c r="H5" s="210">
        <v>17</v>
      </c>
    </row>
    <row r="6" spans="2:8" ht="14.25" customHeight="1">
      <c r="B6" s="209" t="s">
        <v>307</v>
      </c>
      <c r="C6" s="125">
        <v>90</v>
      </c>
      <c r="D6" s="125">
        <v>90</v>
      </c>
      <c r="E6" s="125">
        <v>200</v>
      </c>
      <c r="F6" s="125"/>
      <c r="G6" s="125"/>
      <c r="H6" s="210">
        <v>220</v>
      </c>
    </row>
    <row r="7" spans="2:8" ht="15">
      <c r="B7" s="209" t="s">
        <v>378</v>
      </c>
      <c r="C7" s="125">
        <v>225</v>
      </c>
      <c r="D7" s="125">
        <v>225</v>
      </c>
      <c r="E7" s="125"/>
      <c r="F7" s="125"/>
      <c r="G7" s="125"/>
      <c r="H7" s="210"/>
    </row>
    <row r="8" spans="2:8" ht="15">
      <c r="B8" s="209" t="s">
        <v>358</v>
      </c>
      <c r="C8" s="125">
        <v>160</v>
      </c>
      <c r="D8" s="125">
        <v>160</v>
      </c>
      <c r="E8" s="125"/>
      <c r="F8" s="125"/>
      <c r="G8" s="125"/>
      <c r="H8" s="210"/>
    </row>
    <row r="9" spans="2:8" ht="15">
      <c r="B9" s="209" t="s">
        <v>310</v>
      </c>
      <c r="C9" s="125">
        <v>50</v>
      </c>
      <c r="D9" s="125"/>
      <c r="E9" s="125"/>
      <c r="F9" s="125"/>
      <c r="G9" s="125"/>
      <c r="H9" s="210"/>
    </row>
    <row r="10" spans="2:8" ht="15">
      <c r="B10" s="209" t="s">
        <v>345</v>
      </c>
      <c r="C10" s="125">
        <v>120</v>
      </c>
      <c r="D10" s="125"/>
      <c r="E10" s="125"/>
      <c r="F10" s="125"/>
      <c r="G10" s="125"/>
      <c r="H10" s="210"/>
    </row>
    <row r="11" spans="2:8" ht="15">
      <c r="B11" s="209" t="s">
        <v>359</v>
      </c>
      <c r="C11" s="125">
        <v>12</v>
      </c>
      <c r="D11" s="125"/>
      <c r="E11" s="125"/>
      <c r="F11" s="125"/>
      <c r="G11" s="125"/>
      <c r="H11" s="210"/>
    </row>
    <row r="12" spans="2:8" ht="15">
      <c r="B12" s="209"/>
      <c r="C12" s="125"/>
      <c r="D12" s="125"/>
      <c r="E12" s="125"/>
      <c r="F12" s="125"/>
      <c r="G12" s="125"/>
      <c r="H12" s="210"/>
    </row>
    <row r="13" spans="2:8" ht="15">
      <c r="B13" s="209"/>
      <c r="C13" s="125"/>
      <c r="D13" s="125"/>
      <c r="E13" s="125"/>
      <c r="F13" s="125"/>
      <c r="G13" s="125"/>
      <c r="H13" s="210"/>
    </row>
    <row r="14" spans="2:8" ht="15">
      <c r="B14" s="209"/>
      <c r="C14" s="125"/>
      <c r="D14" s="125"/>
      <c r="E14" s="125"/>
      <c r="F14" s="125"/>
      <c r="G14" s="125"/>
      <c r="H14" s="210"/>
    </row>
    <row r="15" spans="2:8" ht="15.75" thickBot="1">
      <c r="B15" s="211"/>
      <c r="C15" s="212"/>
      <c r="D15" s="212"/>
      <c r="E15" s="212"/>
      <c r="F15" s="212"/>
      <c r="G15" s="212"/>
      <c r="H15" s="213"/>
    </row>
  </sheetData>
  <sheetProtection/>
  <mergeCells count="1">
    <mergeCell ref="B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dc:creator>
  <cp:keywords/>
  <dc:description/>
  <cp:lastModifiedBy>MANU</cp:lastModifiedBy>
  <cp:lastPrinted>2012-07-20T20:17:16Z</cp:lastPrinted>
  <dcterms:created xsi:type="dcterms:W3CDTF">2012-07-06T15:46:17Z</dcterms:created>
  <dcterms:modified xsi:type="dcterms:W3CDTF">2012-07-20T22:41:52Z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